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. Aanmu Committee\"/>
    </mc:Choice>
  </mc:AlternateContent>
  <xr:revisionPtr revIDLastSave="0" documentId="13_ncr:1_{CEE38F45-5FD1-494B-AD56-827299E9335E}" xr6:coauthVersionLast="47" xr6:coauthVersionMax="47" xr10:uidLastSave="{00000000-0000-0000-0000-000000000000}"/>
  <bookViews>
    <workbookView xWindow="-120" yWindow="-120" windowWidth="29040" windowHeight="15840" xr2:uid="{AC7F02C2-9E40-4B2C-AB79-C51A5E1FDAF5}"/>
  </bookViews>
  <sheets>
    <sheet name="Sheet1" sheetId="1" r:id="rId1"/>
  </sheets>
  <externalReferences>
    <externalReference r:id="rId2"/>
  </externalReferences>
  <definedNames>
    <definedName name="_xlnm.Print_Area" localSheetId="0">Sheet1!$A$1:$Q$72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1" l="1"/>
  <c r="P72" i="1"/>
  <c r="O72" i="1"/>
  <c r="N72" i="1"/>
  <c r="M72" i="1"/>
  <c r="L72" i="1"/>
  <c r="K72" i="1"/>
  <c r="J72" i="1"/>
  <c r="I72" i="1"/>
  <c r="H72" i="1"/>
  <c r="G72" i="1"/>
  <c r="Q71" i="1"/>
  <c r="P71" i="1"/>
  <c r="O71" i="1"/>
  <c r="N71" i="1"/>
  <c r="M71" i="1"/>
  <c r="L71" i="1"/>
  <c r="K71" i="1"/>
  <c r="J71" i="1"/>
  <c r="I71" i="1"/>
  <c r="H71" i="1"/>
  <c r="G71" i="1"/>
  <c r="Q70" i="1"/>
  <c r="P70" i="1"/>
  <c r="O70" i="1"/>
  <c r="N70" i="1"/>
  <c r="M70" i="1"/>
  <c r="L70" i="1"/>
  <c r="K70" i="1"/>
  <c r="J70" i="1"/>
  <c r="I70" i="1"/>
  <c r="H70" i="1"/>
  <c r="G70" i="1"/>
  <c r="Q69" i="1"/>
  <c r="P69" i="1"/>
  <c r="O69" i="1"/>
  <c r="N69" i="1"/>
  <c r="M69" i="1"/>
  <c r="L69" i="1"/>
  <c r="K69" i="1"/>
  <c r="J69" i="1"/>
  <c r="I69" i="1"/>
  <c r="H69" i="1"/>
  <c r="G69" i="1"/>
  <c r="Q68" i="1"/>
  <c r="P68" i="1"/>
  <c r="O68" i="1"/>
  <c r="N68" i="1"/>
  <c r="M68" i="1"/>
  <c r="L68" i="1"/>
  <c r="K68" i="1"/>
  <c r="J68" i="1"/>
  <c r="I68" i="1"/>
  <c r="H68" i="1"/>
  <c r="G68" i="1"/>
  <c r="Q67" i="1"/>
  <c r="P67" i="1"/>
  <c r="O67" i="1"/>
  <c r="N67" i="1"/>
  <c r="M67" i="1"/>
  <c r="L67" i="1"/>
  <c r="K67" i="1"/>
  <c r="J67" i="1"/>
  <c r="I67" i="1"/>
  <c r="H67" i="1"/>
  <c r="G67" i="1"/>
  <c r="Q66" i="1"/>
  <c r="P66" i="1"/>
  <c r="O66" i="1"/>
  <c r="N66" i="1"/>
  <c r="M66" i="1"/>
  <c r="L66" i="1"/>
  <c r="K66" i="1"/>
  <c r="J66" i="1"/>
  <c r="I66" i="1"/>
  <c r="H66" i="1"/>
  <c r="G66" i="1"/>
  <c r="Q65" i="1"/>
  <c r="P65" i="1"/>
  <c r="O65" i="1"/>
  <c r="N65" i="1"/>
  <c r="M65" i="1"/>
  <c r="L65" i="1"/>
  <c r="K65" i="1"/>
  <c r="J65" i="1"/>
  <c r="I65" i="1"/>
  <c r="H65" i="1"/>
  <c r="G65" i="1"/>
  <c r="Q64" i="1"/>
  <c r="P64" i="1"/>
  <c r="O64" i="1"/>
  <c r="N64" i="1"/>
  <c r="M64" i="1"/>
  <c r="L64" i="1"/>
  <c r="K64" i="1"/>
  <c r="J64" i="1"/>
  <c r="I64" i="1"/>
  <c r="H64" i="1"/>
  <c r="G64" i="1"/>
  <c r="Q63" i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Q61" i="1"/>
  <c r="P61" i="1"/>
  <c r="O61" i="1"/>
  <c r="N61" i="1"/>
  <c r="M61" i="1"/>
  <c r="L61" i="1"/>
  <c r="K61" i="1"/>
  <c r="J61" i="1"/>
  <c r="I61" i="1"/>
  <c r="H61" i="1"/>
  <c r="G61" i="1"/>
  <c r="Q60" i="1"/>
  <c r="P60" i="1"/>
  <c r="O60" i="1"/>
  <c r="N60" i="1"/>
  <c r="M60" i="1"/>
  <c r="L60" i="1"/>
  <c r="K60" i="1"/>
  <c r="J60" i="1"/>
  <c r="I60" i="1"/>
  <c r="H60" i="1"/>
  <c r="G60" i="1"/>
  <c r="C60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6" i="1"/>
  <c r="F5" i="1"/>
  <c r="F4" i="1"/>
  <c r="F3" i="1"/>
  <c r="F60" i="1"/>
</calcChain>
</file>

<file path=xl/sharedStrings.xml><?xml version="1.0" encoding="utf-8"?>
<sst xmlns="http://schemas.openxmlformats.org/spreadsheetml/2006/main" count="547" uniqueCount="79">
  <si>
    <t>ޢާންމު ކޮމިޓީ AM</t>
  </si>
  <si>
    <t>20 ވަނަ މަޖިލީހުގައި ބޭއްވުނު ޢާންމު ކޮމިޓީގެ ބައްދަލުވުންތަކަށް އެ ކޮމިޓީގެ މެންބަރުން ވަޑައިގެންނެވި ނިސްބަތް އެނގިވަޑައިގަންނަވާނެ ހާޒިރީގެ ތަފްޞީލު</t>
  </si>
  <si>
    <t>2025 ވަނަ އަހަރުގެ ފުރަތަމަ ދައުރު ނިމުން (15 މޭ 2025)</t>
  </si>
  <si>
    <t>2025 March</t>
  </si>
  <si>
    <t>17/03/2025</t>
  </si>
  <si>
    <t>P</t>
  </si>
  <si>
    <t>S</t>
  </si>
  <si>
    <t>13/03/2025</t>
  </si>
  <si>
    <t>-</t>
  </si>
  <si>
    <t>2025 February</t>
  </si>
  <si>
    <t>24/02/2025</t>
  </si>
  <si>
    <t>17/02/2025</t>
  </si>
  <si>
    <t>13/02/2025</t>
  </si>
  <si>
    <t>O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</si>
  <si>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</si>
  <si>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</si>
  <si>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December</t>
  </si>
  <si>
    <t>2024 November</t>
  </si>
  <si>
    <t>25/11/2024</t>
  </si>
  <si>
    <t>18/11/2024</t>
  </si>
  <si>
    <t>2024 October</t>
  </si>
  <si>
    <t>22/10/2024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</si>
  <si>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</si>
  <si>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</si>
  <si>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August</t>
  </si>
  <si>
    <t>22/08/2024</t>
  </si>
  <si>
    <t>@</t>
  </si>
  <si>
    <t>2024 July</t>
  </si>
  <si>
    <t>2024 June</t>
  </si>
  <si>
    <t>20 ވަނަ މަޖިލީހުގެ ދާއިމީ ކޮމިޓީތައް އެކުލަވާލުން (03 ޖޫން 2024)</t>
  </si>
  <si>
    <t>2024 ވަނަ އަހަރުގެ ދެވަނަ ދައުރު ފެށުން (28 މޭ 2024)</t>
  </si>
  <si>
    <t>ބައްދަލުވުން ބޭއްވި އަހަރާ މަސް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</si>
  <si>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</si>
  <si>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</si>
  <si>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</si>
  <si>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</si>
  <si>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</si>
  <si>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ދެކުނު ދާއިރާގެ މެންބަރު ޙުސައިން އިމްރާން ލަޠީފް</t>
  </si>
  <si>
    <t>ކަނޑިތީމު ދާއިރާގެ މެންބަރު އަމީން ފައިޞަލް</t>
  </si>
  <si>
    <t>ހޮޅުދޫ ދާއިރާގެ މެންބަރު ޢަބްދުއްސައްތާރު މުޙައްމަދު</t>
  </si>
  <si>
    <t>ދުވާފަރު ދާއިރާގެ މެންބަރު މުޙައްމަދު ޢަލީ</t>
  </si>
  <si>
    <t>އަލިފުށި ދާއިރާގެ މެންބަރު ޢަބްދުއްލަޠީފް ޢަބްދުއްރަޙްމާނު</t>
  </si>
  <si>
    <t>ތުޅާދޫ ދާއިރާގެ މެންބަރު ޢަބްދުލްޙަންނާން އަބޫބަކުރު</t>
  </si>
  <si>
    <t>މާފުށި ދާއިރާގެ މެންބަރު ޙުސައިން ރިޟާ އާދަމް</t>
  </si>
  <si>
    <t>ތިމަރަފުށި ދާއިރާގެ މެންބަރު އަޙްމަދު ރިޔާޟް</t>
  </si>
  <si>
    <t>ހުޅުދޫ ދާއިރާގެ މެންބަރު މުޙައްމަދު ޝާހިދު</t>
  </si>
  <si>
    <t>އިސްދޫ ދާއިރާގެ މެންބަރު އިސްމާޢީލް ޝަފީޢު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</si>
  <si>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</si>
  <si>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</si>
  <si>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</si>
  <si>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</si>
  <si>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</si>
  <si>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</si>
  <si>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</si>
  <si>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</si>
  <si>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</si>
  <si>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</si>
  <si>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</si>
  <si>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</si>
  <si>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</si>
  <si>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</si>
  <si>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</si>
  <si>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</si>
  <si>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</si>
  <si>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</t>
    </r>
  </si>
  <si>
    <t>ހާޒިރުވި ބައްދަލުވުން (ޖުމްލަ)</t>
  </si>
  <si>
    <t xml:space="preserve">S + L + - </t>
  </si>
  <si>
    <t>ހާޒިރުނުވާ ބައްދަލުވުން (ޖުމްލަ)</t>
  </si>
  <si>
    <t>2025 May</t>
  </si>
  <si>
    <t>13/05/2025</t>
  </si>
  <si>
    <t xml:space="preserve">2025 April </t>
  </si>
  <si>
    <t>16/04/2025</t>
  </si>
  <si>
    <t>2025 July</t>
  </si>
  <si>
    <t>22/07/2025</t>
  </si>
  <si>
    <t>15/07/2025</t>
  </si>
  <si>
    <t>14/07/2025</t>
  </si>
  <si>
    <t>2025 June</t>
  </si>
  <si>
    <t>18/06/2025</t>
  </si>
  <si>
    <t>2025 ވަނަ އަހަރުގެ ދެވަނަ ދައުރު ފެށުން (1 ޖޫން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</si>
</sst>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centerContinuous" vertical="center"/>
    </xf>
    <xf numFmtId="164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/>
    </xf>
    <xf numFmtId="46" fontId="3" fillId="3" borderId="2" xfId="0" applyNumberFormat="1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vertical="center"/>
    </xf>
    <xf numFmtId="164" fontId="4" fillId="4" borderId="1" xfId="0" applyNumberFormat="1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 wrapText="1"/>
    </xf>
    <xf numFmtId="20" fontId="5" fillId="4" borderId="2" xfId="0" applyNumberFormat="1" applyFont="1" applyFill="1" applyBorder="1" applyAlignment="1">
      <alignment horizontal="centerContinuous" vertical="center" wrapText="1" readingOrder="2"/>
    </xf>
    <xf numFmtId="20" fontId="4" fillId="4" borderId="2" xfId="0" applyNumberFormat="1" applyFont="1" applyFill="1" applyBorder="1" applyAlignment="1">
      <alignment horizontal="centerContinuous" vertical="center"/>
    </xf>
    <xf numFmtId="46" fontId="4" fillId="4" borderId="2" xfId="0" applyNumberFormat="1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Continuous" vertical="center"/>
    </xf>
    <xf numFmtId="164" fontId="7" fillId="5" borderId="1" xfId="0" applyNumberFormat="1" applyFont="1" applyFill="1" applyBorder="1" applyAlignment="1">
      <alignment horizontal="center" vertical="center" wrapText="1" readingOrder="1"/>
    </xf>
    <xf numFmtId="164" fontId="3" fillId="5" borderId="1" xfId="0" applyNumberFormat="1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164" fontId="8" fillId="0" borderId="7" xfId="0" applyNumberFormat="1" applyFont="1" applyBorder="1" applyAlignment="1">
      <alignment horizontal="center" vertical="center" wrapText="1" readingOrder="1"/>
    </xf>
    <xf numFmtId="164" fontId="3" fillId="5" borderId="8" xfId="0" applyNumberFormat="1" applyFont="1" applyFill="1" applyBorder="1" applyAlignment="1">
      <alignment horizontal="center" vertical="center" wrapText="1" readingOrder="1"/>
    </xf>
    <xf numFmtId="164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 readingOrder="1"/>
    </xf>
    <xf numFmtId="49" fontId="3" fillId="0" borderId="10" xfId="0" applyNumberFormat="1" applyFont="1" applyBorder="1"/>
    <xf numFmtId="20" fontId="3" fillId="0" borderId="1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1"/>
    </xf>
    <xf numFmtId="49" fontId="3" fillId="0" borderId="11" xfId="0" applyNumberFormat="1" applyFont="1" applyBorder="1"/>
    <xf numFmtId="164" fontId="8" fillId="5" borderId="7" xfId="0" applyNumberFormat="1" applyFont="1" applyFill="1" applyBorder="1" applyAlignment="1">
      <alignment horizontal="center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164" fontId="3" fillId="5" borderId="7" xfId="0" applyNumberFormat="1" applyFont="1" applyFill="1" applyBorder="1" applyAlignment="1">
      <alignment horizontal="center" vertical="center" wrapText="1" readingOrder="1"/>
    </xf>
    <xf numFmtId="49" fontId="3" fillId="0" borderId="13" xfId="0" applyNumberFormat="1" applyFont="1" applyBorder="1"/>
    <xf numFmtId="20" fontId="3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 readingOrder="1"/>
    </xf>
    <xf numFmtId="49" fontId="3" fillId="0" borderId="7" xfId="0" applyNumberFormat="1" applyFont="1" applyBorder="1"/>
    <xf numFmtId="164" fontId="3" fillId="0" borderId="4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 textRotation="90" wrapText="1"/>
    </xf>
    <xf numFmtId="164" fontId="5" fillId="0" borderId="7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top" textRotation="90" wrapText="1"/>
    </xf>
    <xf numFmtId="49" fontId="2" fillId="5" borderId="5" xfId="0" applyNumberFormat="1" applyFont="1" applyFill="1" applyBorder="1"/>
    <xf numFmtId="164" fontId="5" fillId="0" borderId="5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6" fontId="3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2" fillId="5" borderId="9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2" fillId="5" borderId="7" xfId="0" applyNumberFormat="1" applyFont="1" applyFill="1" applyBorder="1"/>
    <xf numFmtId="49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 applyAlignment="1">
      <alignment wrapText="1"/>
    </xf>
    <xf numFmtId="0" fontId="2" fillId="5" borderId="0" xfId="0" applyFont="1" applyFill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2" fillId="5" borderId="0" xfId="0" applyFont="1" applyFill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.%20AM\1.%20AM%20__%2020th%20Majlis.xlsx" TargetMode="External"/><Relationship Id="rId1" Type="http://schemas.openxmlformats.org/officeDocument/2006/relationships/externalLinkPath" Target="/20th%20MAJLIS%20DOCS/3.%20HAAZIREE/1.%20AM/1.%20AM%20__%20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68B2-1030-4677-84D9-B07C59FEC605}">
  <sheetPr>
    <pageSetUpPr fitToPage="1"/>
  </sheetPr>
  <dimension ref="A1:Q75"/>
  <sheetViews>
    <sheetView tabSelected="1" workbookViewId="0">
      <selection sqref="A1:Q72"/>
    </sheetView>
  </sheetViews>
  <sheetFormatPr defaultColWidth="9.140625" defaultRowHeight="15.75" x14ac:dyDescent="0.25"/>
  <cols>
    <col min="1" max="1" width="16.28515625" style="82" customWidth="1"/>
    <col min="2" max="2" width="14.5703125" style="83" customWidth="1"/>
    <col min="3" max="3" width="15.140625" style="84" customWidth="1"/>
    <col min="4" max="5" width="9.140625" style="2"/>
    <col min="6" max="6" width="11" style="2" customWidth="1"/>
    <col min="7" max="11" width="9" style="2" customWidth="1"/>
    <col min="12" max="17" width="9.140625" style="2"/>
    <col min="18" max="18" width="4.42578125" style="2" customWidth="1"/>
    <col min="19" max="16384" width="9.140625" style="2"/>
  </cols>
  <sheetData>
    <row r="1" spans="1:17" ht="43.5" customHeight="1" x14ac:dyDescent="0.25">
      <c r="A1" s="1" t="s">
        <v>0</v>
      </c>
      <c r="B1" s="86" t="s">
        <v>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</row>
    <row r="2" spans="1:17" ht="21.75" customHeight="1" x14ac:dyDescent="0.25">
      <c r="A2" s="3"/>
      <c r="B2" s="4"/>
      <c r="C2" s="5"/>
      <c r="D2" s="27"/>
      <c r="E2" s="6">
        <v>2025</v>
      </c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x14ac:dyDescent="0.25">
      <c r="A3" s="18" t="s">
        <v>72</v>
      </c>
      <c r="B3" s="19" t="s">
        <v>73</v>
      </c>
      <c r="C3" s="20">
        <v>13</v>
      </c>
      <c r="D3" s="21">
        <v>0.47013888888888888</v>
      </c>
      <c r="E3" s="21">
        <v>0.4777777777777778</v>
      </c>
      <c r="F3" s="22">
        <f>E3-D3</f>
        <v>7.6388888888889173E-3</v>
      </c>
      <c r="G3" s="30" t="s">
        <v>5</v>
      </c>
      <c r="H3" s="30" t="s">
        <v>5</v>
      </c>
      <c r="I3" s="32" t="s">
        <v>13</v>
      </c>
      <c r="J3" s="30" t="s">
        <v>5</v>
      </c>
      <c r="K3" s="30" t="s">
        <v>5</v>
      </c>
      <c r="L3" s="30" t="s">
        <v>5</v>
      </c>
      <c r="M3" s="30" t="s">
        <v>5</v>
      </c>
      <c r="N3" s="31" t="s">
        <v>8</v>
      </c>
      <c r="O3" s="30" t="s">
        <v>5</v>
      </c>
      <c r="P3" s="30" t="s">
        <v>5</v>
      </c>
      <c r="Q3" s="30" t="s">
        <v>5</v>
      </c>
    </row>
    <row r="4" spans="1:17" x14ac:dyDescent="0.25">
      <c r="A4" s="18" t="s">
        <v>72</v>
      </c>
      <c r="B4" s="19" t="s">
        <v>74</v>
      </c>
      <c r="C4" s="20">
        <v>12</v>
      </c>
      <c r="D4" s="21">
        <v>0.47916666666666669</v>
      </c>
      <c r="E4" s="21">
        <v>0.49236111111111114</v>
      </c>
      <c r="F4" s="22">
        <f t="shared" ref="F4:F55" si="0">E4-D4</f>
        <v>1.3194444444444453E-2</v>
      </c>
      <c r="G4" s="30" t="s">
        <v>5</v>
      </c>
      <c r="H4" s="30" t="s">
        <v>5</v>
      </c>
      <c r="I4" s="30" t="s">
        <v>5</v>
      </c>
      <c r="J4" s="30" t="s">
        <v>5</v>
      </c>
      <c r="K4" s="30" t="s">
        <v>5</v>
      </c>
      <c r="L4" s="30" t="s">
        <v>5</v>
      </c>
      <c r="M4" s="30" t="s">
        <v>5</v>
      </c>
      <c r="N4" s="30" t="s">
        <v>5</v>
      </c>
      <c r="O4" s="30" t="s">
        <v>5</v>
      </c>
      <c r="P4" s="30" t="s">
        <v>5</v>
      </c>
      <c r="Q4" s="30" t="s">
        <v>5</v>
      </c>
    </row>
    <row r="5" spans="1:17" x14ac:dyDescent="0.25">
      <c r="A5" s="18" t="s">
        <v>72</v>
      </c>
      <c r="B5" s="19" t="s">
        <v>75</v>
      </c>
      <c r="C5" s="20">
        <v>11</v>
      </c>
      <c r="D5" s="21">
        <v>0.44374999999999998</v>
      </c>
      <c r="E5" s="21">
        <v>0.45208333333333334</v>
      </c>
      <c r="F5" s="22">
        <f t="shared" si="0"/>
        <v>8.3333333333333592E-3</v>
      </c>
      <c r="G5" s="30" t="s">
        <v>5</v>
      </c>
      <c r="H5" s="30" t="s">
        <v>5</v>
      </c>
      <c r="I5" s="30" t="s">
        <v>5</v>
      </c>
      <c r="J5" s="30" t="s">
        <v>5</v>
      </c>
      <c r="K5" s="30" t="s">
        <v>5</v>
      </c>
      <c r="L5" s="30" t="s">
        <v>5</v>
      </c>
      <c r="M5" s="30" t="s">
        <v>5</v>
      </c>
      <c r="N5" s="30" t="s">
        <v>5</v>
      </c>
      <c r="O5" s="30" t="s">
        <v>5</v>
      </c>
      <c r="P5" s="30" t="s">
        <v>5</v>
      </c>
      <c r="Q5" s="30" t="s">
        <v>5</v>
      </c>
    </row>
    <row r="6" spans="1:17" x14ac:dyDescent="0.25">
      <c r="A6" s="18" t="s">
        <v>76</v>
      </c>
      <c r="B6" s="19" t="s">
        <v>77</v>
      </c>
      <c r="C6" s="20">
        <v>10</v>
      </c>
      <c r="D6" s="21">
        <v>0.50208333333333333</v>
      </c>
      <c r="E6" s="21">
        <v>0.51388888888888884</v>
      </c>
      <c r="F6" s="22">
        <f t="shared" si="0"/>
        <v>1.1805555555555514E-2</v>
      </c>
      <c r="G6" s="30" t="s">
        <v>5</v>
      </c>
      <c r="H6" s="30" t="s">
        <v>5</v>
      </c>
      <c r="I6" s="31" t="s">
        <v>8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P6" s="30" t="s">
        <v>5</v>
      </c>
      <c r="Q6" s="31" t="s">
        <v>8</v>
      </c>
    </row>
    <row r="7" spans="1:17" ht="21.75" customHeight="1" x14ac:dyDescent="0.25">
      <c r="A7" s="10"/>
      <c r="B7" s="11"/>
      <c r="C7" s="12"/>
      <c r="D7" s="13" t="s">
        <v>78</v>
      </c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21.75" customHeight="1" x14ac:dyDescent="0.25">
      <c r="A8" s="10"/>
      <c r="B8" s="11"/>
      <c r="C8" s="12"/>
      <c r="D8" s="13" t="s">
        <v>2</v>
      </c>
      <c r="E8" s="14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x14ac:dyDescent="0.25">
      <c r="A9" s="18" t="s">
        <v>68</v>
      </c>
      <c r="B9" s="19" t="s">
        <v>69</v>
      </c>
      <c r="C9" s="20">
        <v>9</v>
      </c>
      <c r="D9" s="21">
        <v>0.88194444444444442</v>
      </c>
      <c r="E9" s="21">
        <v>0.89166666666666672</v>
      </c>
      <c r="F9" s="22">
        <f t="shared" si="0"/>
        <v>9.7222222222222987E-3</v>
      </c>
      <c r="G9" s="30" t="s">
        <v>5</v>
      </c>
      <c r="H9" s="30" t="s">
        <v>5</v>
      </c>
      <c r="I9" s="30" t="s">
        <v>5</v>
      </c>
      <c r="J9" s="30" t="s">
        <v>5</v>
      </c>
      <c r="K9" s="29" t="s">
        <v>6</v>
      </c>
      <c r="L9" s="30" t="s">
        <v>5</v>
      </c>
      <c r="M9" s="30" t="s">
        <v>5</v>
      </c>
      <c r="N9" s="30" t="s">
        <v>5</v>
      </c>
      <c r="O9" s="30" t="s">
        <v>5</v>
      </c>
      <c r="P9" s="30" t="s">
        <v>5</v>
      </c>
      <c r="Q9" s="30" t="s">
        <v>5</v>
      </c>
    </row>
    <row r="10" spans="1:17" x14ac:dyDescent="0.25">
      <c r="A10" s="18" t="s">
        <v>68</v>
      </c>
      <c r="B10" s="19">
        <v>45784</v>
      </c>
      <c r="C10" s="20">
        <v>8</v>
      </c>
      <c r="D10" s="21">
        <v>0.48055555555555557</v>
      </c>
      <c r="E10" s="21">
        <v>0.48402777777777778</v>
      </c>
      <c r="F10" s="22">
        <f t="shared" si="0"/>
        <v>3.4722222222222099E-3</v>
      </c>
      <c r="G10" s="30" t="s">
        <v>5</v>
      </c>
      <c r="H10" s="30" t="s">
        <v>5</v>
      </c>
      <c r="I10" s="30" t="s">
        <v>5</v>
      </c>
      <c r="J10" s="30" t="s">
        <v>5</v>
      </c>
      <c r="K10" s="29" t="s">
        <v>6</v>
      </c>
      <c r="L10" s="32" t="s">
        <v>13</v>
      </c>
      <c r="M10" s="29" t="s">
        <v>26</v>
      </c>
      <c r="N10" s="30" t="s">
        <v>5</v>
      </c>
      <c r="O10" s="30" t="s">
        <v>5</v>
      </c>
      <c r="P10" s="30" t="s">
        <v>5</v>
      </c>
      <c r="Q10" s="30" t="s">
        <v>5</v>
      </c>
    </row>
    <row r="11" spans="1:17" x14ac:dyDescent="0.25">
      <c r="A11" s="18" t="s">
        <v>68</v>
      </c>
      <c r="B11" s="19">
        <v>45782</v>
      </c>
      <c r="C11" s="20">
        <v>7</v>
      </c>
      <c r="D11" s="21">
        <v>0.50277777777777777</v>
      </c>
      <c r="E11" s="21">
        <v>0.51111111111111107</v>
      </c>
      <c r="F11" s="22">
        <f t="shared" si="0"/>
        <v>8.3333333333333037E-3</v>
      </c>
      <c r="G11" s="30" t="s">
        <v>5</v>
      </c>
      <c r="H11" s="30" t="s">
        <v>5</v>
      </c>
      <c r="I11" s="30" t="s">
        <v>5</v>
      </c>
      <c r="J11" s="30" t="s">
        <v>5</v>
      </c>
      <c r="K11" s="29" t="s">
        <v>6</v>
      </c>
      <c r="L11" s="32" t="s">
        <v>13</v>
      </c>
      <c r="M11" s="30" t="s">
        <v>5</v>
      </c>
      <c r="N11" s="30" t="s">
        <v>5</v>
      </c>
      <c r="O11" s="30" t="s">
        <v>5</v>
      </c>
      <c r="P11" s="30" t="s">
        <v>5</v>
      </c>
      <c r="Q11" s="30" t="s">
        <v>5</v>
      </c>
    </row>
    <row r="12" spans="1:17" x14ac:dyDescent="0.25">
      <c r="A12" s="18" t="s">
        <v>70</v>
      </c>
      <c r="B12" s="19" t="s">
        <v>71</v>
      </c>
      <c r="C12" s="20">
        <v>6</v>
      </c>
      <c r="D12" s="21">
        <v>0.50138888888888888</v>
      </c>
      <c r="E12" s="21">
        <v>0.50972222222222219</v>
      </c>
      <c r="F12" s="22">
        <f t="shared" si="0"/>
        <v>8.3333333333333037E-3</v>
      </c>
      <c r="G12" s="30" t="s">
        <v>5</v>
      </c>
      <c r="H12" s="30" t="s">
        <v>5</v>
      </c>
      <c r="I12" s="30" t="s">
        <v>5</v>
      </c>
      <c r="J12" s="30" t="s">
        <v>5</v>
      </c>
      <c r="K12" s="30" t="s">
        <v>5</v>
      </c>
      <c r="L12" s="30" t="s">
        <v>5</v>
      </c>
      <c r="M12" s="30" t="s">
        <v>5</v>
      </c>
      <c r="N12" s="30" t="s">
        <v>5</v>
      </c>
      <c r="O12" s="30" t="s">
        <v>5</v>
      </c>
      <c r="P12" s="30" t="s">
        <v>5</v>
      </c>
      <c r="Q12" s="30" t="s">
        <v>5</v>
      </c>
    </row>
    <row r="13" spans="1:17" x14ac:dyDescent="0.25">
      <c r="A13" s="18" t="s">
        <v>3</v>
      </c>
      <c r="B13" s="19" t="s">
        <v>4</v>
      </c>
      <c r="C13" s="20">
        <v>5</v>
      </c>
      <c r="D13" s="21">
        <v>0.58402777777777781</v>
      </c>
      <c r="E13" s="21">
        <v>0.58958333333333335</v>
      </c>
      <c r="F13" s="22">
        <f t="shared" si="0"/>
        <v>5.5555555555555358E-3</v>
      </c>
      <c r="G13" s="28" t="s">
        <v>5</v>
      </c>
      <c r="H13" s="28" t="s">
        <v>5</v>
      </c>
      <c r="I13" s="29" t="s">
        <v>6</v>
      </c>
      <c r="J13" s="28" t="s">
        <v>5</v>
      </c>
      <c r="K13" s="28" t="s">
        <v>5</v>
      </c>
      <c r="L13" s="28" t="s">
        <v>5</v>
      </c>
      <c r="M13" s="28" t="s">
        <v>5</v>
      </c>
      <c r="N13" s="28" t="s">
        <v>5</v>
      </c>
      <c r="O13" s="28" t="s">
        <v>5</v>
      </c>
      <c r="P13" s="28" t="s">
        <v>5</v>
      </c>
      <c r="Q13" s="30" t="s">
        <v>5</v>
      </c>
    </row>
    <row r="14" spans="1:17" x14ac:dyDescent="0.25">
      <c r="A14" s="18" t="s">
        <v>3</v>
      </c>
      <c r="B14" s="19" t="s">
        <v>7</v>
      </c>
      <c r="C14" s="20">
        <v>4</v>
      </c>
      <c r="D14" s="21">
        <v>0.45902777777777776</v>
      </c>
      <c r="E14" s="21">
        <v>0.46458333333333335</v>
      </c>
      <c r="F14" s="22">
        <f t="shared" si="0"/>
        <v>5.5555555555555913E-3</v>
      </c>
      <c r="G14" s="28" t="s">
        <v>5</v>
      </c>
      <c r="H14" s="28" t="s">
        <v>5</v>
      </c>
      <c r="I14" s="31" t="s">
        <v>8</v>
      </c>
      <c r="J14" s="28" t="s">
        <v>5</v>
      </c>
      <c r="K14" s="28" t="s">
        <v>5</v>
      </c>
      <c r="L14" s="28" t="s">
        <v>5</v>
      </c>
      <c r="M14" s="28" t="s">
        <v>5</v>
      </c>
      <c r="N14" s="28" t="s">
        <v>5</v>
      </c>
      <c r="O14" s="28" t="s">
        <v>5</v>
      </c>
      <c r="P14" s="28" t="s">
        <v>5</v>
      </c>
      <c r="Q14" s="31" t="s">
        <v>8</v>
      </c>
    </row>
    <row r="15" spans="1:17" x14ac:dyDescent="0.25">
      <c r="A15" s="23" t="s">
        <v>9</v>
      </c>
      <c r="B15" s="19" t="s">
        <v>10</v>
      </c>
      <c r="C15" s="20">
        <v>3</v>
      </c>
      <c r="D15" s="21">
        <v>0.52708333333333335</v>
      </c>
      <c r="E15" s="21">
        <v>0.53125</v>
      </c>
      <c r="F15" s="22">
        <f t="shared" si="0"/>
        <v>4.1666666666666519E-3</v>
      </c>
      <c r="G15" s="31" t="s">
        <v>8</v>
      </c>
      <c r="H15" s="30" t="s">
        <v>5</v>
      </c>
      <c r="I15" s="30" t="s">
        <v>5</v>
      </c>
      <c r="J15" s="30" t="s">
        <v>5</v>
      </c>
      <c r="K15" s="30" t="s">
        <v>5</v>
      </c>
      <c r="L15" s="30" t="s">
        <v>5</v>
      </c>
      <c r="M15" s="30" t="s">
        <v>5</v>
      </c>
      <c r="N15" s="30" t="s">
        <v>5</v>
      </c>
      <c r="O15" s="30" t="s">
        <v>5</v>
      </c>
      <c r="P15" s="30" t="s">
        <v>5</v>
      </c>
      <c r="Q15" s="30" t="s">
        <v>5</v>
      </c>
    </row>
    <row r="16" spans="1:17" x14ac:dyDescent="0.25">
      <c r="A16" s="23" t="s">
        <v>9</v>
      </c>
      <c r="B16" s="19" t="s">
        <v>11</v>
      </c>
      <c r="C16" s="20">
        <v>2</v>
      </c>
      <c r="D16" s="21">
        <v>0.48125000000000001</v>
      </c>
      <c r="E16" s="21">
        <v>0.50902777777777775</v>
      </c>
      <c r="F16" s="22">
        <f t="shared" si="0"/>
        <v>2.7777777777777735E-2</v>
      </c>
      <c r="G16" s="30" t="s">
        <v>5</v>
      </c>
      <c r="H16" s="30" t="s">
        <v>5</v>
      </c>
      <c r="I16" s="30" t="s">
        <v>5</v>
      </c>
      <c r="J16" s="30" t="s">
        <v>5</v>
      </c>
      <c r="K16" s="30" t="s">
        <v>5</v>
      </c>
      <c r="L16" s="30" t="s">
        <v>5</v>
      </c>
      <c r="M16" s="30" t="s">
        <v>5</v>
      </c>
      <c r="N16" s="30" t="s">
        <v>5</v>
      </c>
      <c r="O16" s="30" t="s">
        <v>5</v>
      </c>
      <c r="P16" s="30" t="s">
        <v>5</v>
      </c>
      <c r="Q16" s="30" t="s">
        <v>5</v>
      </c>
    </row>
    <row r="17" spans="1:17" x14ac:dyDescent="0.25">
      <c r="A17" s="23" t="s">
        <v>9</v>
      </c>
      <c r="B17" s="24" t="s">
        <v>12</v>
      </c>
      <c r="C17" s="25">
        <v>1</v>
      </c>
      <c r="D17" s="26">
        <v>0.58402777777777781</v>
      </c>
      <c r="E17" s="26">
        <v>0.59513888888888888</v>
      </c>
      <c r="F17" s="22">
        <f t="shared" si="0"/>
        <v>1.1111111111111072E-2</v>
      </c>
      <c r="G17" s="30" t="s">
        <v>5</v>
      </c>
      <c r="H17" s="30" t="s">
        <v>5</v>
      </c>
      <c r="I17" s="30" t="s">
        <v>5</v>
      </c>
      <c r="J17" s="30" t="s">
        <v>5</v>
      </c>
      <c r="K17" s="30" t="s">
        <v>5</v>
      </c>
      <c r="L17" s="30" t="s">
        <v>5</v>
      </c>
      <c r="M17" s="30" t="s">
        <v>5</v>
      </c>
      <c r="N17" s="30" t="s">
        <v>5</v>
      </c>
      <c r="O17" s="32" t="s">
        <v>13</v>
      </c>
      <c r="P17" s="30" t="s">
        <v>5</v>
      </c>
      <c r="Q17" s="31" t="s">
        <v>8</v>
      </c>
    </row>
    <row r="18" spans="1:17" ht="21.75" customHeight="1" x14ac:dyDescent="0.25">
      <c r="A18" s="10"/>
      <c r="B18" s="11"/>
      <c r="C18" s="12"/>
      <c r="D18" s="13" t="s">
        <v>14</v>
      </c>
      <c r="E18" s="14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 ht="21.75" customHeight="1" x14ac:dyDescent="0.25">
      <c r="A19" s="3"/>
      <c r="B19" s="4"/>
      <c r="C19" s="5"/>
      <c r="D19" s="27"/>
      <c r="E19" s="6">
        <v>2024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21.75" customHeight="1" x14ac:dyDescent="0.25">
      <c r="A20" s="10"/>
      <c r="B20" s="11"/>
      <c r="C20" s="12"/>
      <c r="D20" s="13" t="s">
        <v>15</v>
      </c>
      <c r="E20" s="14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hidden="1" x14ac:dyDescent="0.25">
      <c r="A21" s="18"/>
      <c r="B21" s="33"/>
      <c r="C21" s="20"/>
      <c r="D21" s="21"/>
      <c r="E21" s="21"/>
      <c r="F21" s="22">
        <f t="shared" si="0"/>
        <v>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idden="1" x14ac:dyDescent="0.25">
      <c r="A22" s="18"/>
      <c r="B22" s="33"/>
      <c r="C22" s="20"/>
      <c r="D22" s="21"/>
      <c r="E22" s="21"/>
      <c r="F22" s="22">
        <f t="shared" si="0"/>
        <v>0</v>
      </c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34"/>
    </row>
    <row r="23" spans="1:17" hidden="1" x14ac:dyDescent="0.25">
      <c r="A23" s="18"/>
      <c r="B23" s="33"/>
      <c r="C23" s="20"/>
      <c r="D23" s="21"/>
      <c r="E23" s="21"/>
      <c r="F23" s="22">
        <f t="shared" si="0"/>
        <v>0</v>
      </c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34"/>
    </row>
    <row r="24" spans="1:17" hidden="1" x14ac:dyDescent="0.25">
      <c r="A24" s="18"/>
      <c r="B24" s="33"/>
      <c r="C24" s="20"/>
      <c r="D24" s="21"/>
      <c r="E24" s="21"/>
      <c r="F24" s="22">
        <f t="shared" si="0"/>
        <v>0</v>
      </c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34"/>
    </row>
    <row r="25" spans="1:17" hidden="1" x14ac:dyDescent="0.25">
      <c r="A25" s="18"/>
      <c r="B25" s="33"/>
      <c r="C25" s="20"/>
      <c r="D25" s="21"/>
      <c r="E25" s="21"/>
      <c r="F25" s="22">
        <f t="shared" si="0"/>
        <v>0</v>
      </c>
      <c r="G25" s="34"/>
      <c r="H25" s="34"/>
      <c r="I25" s="34"/>
      <c r="J25" s="34"/>
      <c r="K25" s="34"/>
      <c r="L25" s="35"/>
      <c r="M25" s="36"/>
      <c r="N25" s="36"/>
      <c r="O25" s="34"/>
      <c r="P25" s="34"/>
      <c r="Q25" s="34"/>
    </row>
    <row r="26" spans="1:17" x14ac:dyDescent="0.25">
      <c r="A26" s="18" t="s">
        <v>16</v>
      </c>
      <c r="B26" s="33">
        <v>45638</v>
      </c>
      <c r="C26" s="20">
        <v>27</v>
      </c>
      <c r="D26" s="21">
        <v>0.48333333333333334</v>
      </c>
      <c r="E26" s="21">
        <v>0.48888888888888887</v>
      </c>
      <c r="F26" s="22">
        <f t="shared" si="0"/>
        <v>5.5555555555555358E-3</v>
      </c>
      <c r="G26" s="32" t="s">
        <v>13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0" t="s">
        <v>5</v>
      </c>
      <c r="N26" s="30" t="s">
        <v>5</v>
      </c>
      <c r="O26" s="30" t="s">
        <v>5</v>
      </c>
      <c r="P26" s="30" t="s">
        <v>5</v>
      </c>
      <c r="Q26" s="30" t="s">
        <v>5</v>
      </c>
    </row>
    <row r="27" spans="1:17" x14ac:dyDescent="0.25">
      <c r="A27" s="18" t="s">
        <v>16</v>
      </c>
      <c r="B27" s="33">
        <v>45637</v>
      </c>
      <c r="C27" s="20">
        <v>26</v>
      </c>
      <c r="D27" s="21">
        <v>0.48333333333333334</v>
      </c>
      <c r="E27" s="21">
        <v>0.48958333333333331</v>
      </c>
      <c r="F27" s="22">
        <f t="shared" si="0"/>
        <v>6.2499999999999778E-3</v>
      </c>
      <c r="G27" s="32" t="s">
        <v>13</v>
      </c>
      <c r="H27" s="30" t="s">
        <v>5</v>
      </c>
      <c r="I27" s="30" t="s">
        <v>5</v>
      </c>
      <c r="J27" s="30" t="s">
        <v>5</v>
      </c>
      <c r="K27" s="30" t="s">
        <v>5</v>
      </c>
      <c r="L27" s="30" t="s">
        <v>5</v>
      </c>
      <c r="M27" s="30" t="s">
        <v>5</v>
      </c>
      <c r="N27" s="30" t="s">
        <v>5</v>
      </c>
      <c r="O27" s="30" t="s">
        <v>5</v>
      </c>
      <c r="P27" s="30" t="s">
        <v>5</v>
      </c>
      <c r="Q27" s="30" t="s">
        <v>5</v>
      </c>
    </row>
    <row r="28" spans="1:17" x14ac:dyDescent="0.25">
      <c r="A28" s="18" t="s">
        <v>17</v>
      </c>
      <c r="B28" s="33" t="s">
        <v>18</v>
      </c>
      <c r="C28" s="37">
        <v>25</v>
      </c>
      <c r="D28" s="38">
        <v>0.37986111111111109</v>
      </c>
      <c r="E28" s="38">
        <v>0.39444444444444443</v>
      </c>
      <c r="F28" s="22">
        <f t="shared" si="0"/>
        <v>1.4583333333333337E-2</v>
      </c>
      <c r="G28" s="30" t="s">
        <v>5</v>
      </c>
      <c r="H28" s="30" t="s">
        <v>5</v>
      </c>
      <c r="I28" s="30" t="s">
        <v>5</v>
      </c>
      <c r="J28" s="30" t="s">
        <v>5</v>
      </c>
      <c r="K28" s="30" t="s">
        <v>5</v>
      </c>
      <c r="L28" s="30" t="s">
        <v>5</v>
      </c>
      <c r="M28" s="30" t="s">
        <v>5</v>
      </c>
      <c r="N28" s="30" t="s">
        <v>5</v>
      </c>
      <c r="O28" s="30" t="s">
        <v>5</v>
      </c>
      <c r="P28" s="31" t="s">
        <v>8</v>
      </c>
      <c r="Q28" s="30" t="s">
        <v>5</v>
      </c>
    </row>
    <row r="29" spans="1:17" ht="21.75" customHeight="1" x14ac:dyDescent="0.25">
      <c r="A29" s="18" t="s">
        <v>17</v>
      </c>
      <c r="B29" s="33">
        <v>45615</v>
      </c>
      <c r="C29" s="37">
        <v>24</v>
      </c>
      <c r="D29" s="38">
        <v>0.48194444444444445</v>
      </c>
      <c r="E29" s="38">
        <v>0.54374999999999996</v>
      </c>
      <c r="F29" s="22">
        <f t="shared" si="0"/>
        <v>6.1805555555555503E-2</v>
      </c>
      <c r="G29" s="30" t="s">
        <v>5</v>
      </c>
      <c r="H29" s="30" t="s">
        <v>5</v>
      </c>
      <c r="I29" s="30" t="s">
        <v>5</v>
      </c>
      <c r="J29" s="30" t="s">
        <v>5</v>
      </c>
      <c r="K29" s="30" t="s">
        <v>5</v>
      </c>
      <c r="L29" s="30" t="s">
        <v>5</v>
      </c>
      <c r="M29" s="30" t="s">
        <v>5</v>
      </c>
      <c r="N29" s="30" t="s">
        <v>5</v>
      </c>
      <c r="O29" s="31" t="s">
        <v>8</v>
      </c>
      <c r="P29" s="30" t="s">
        <v>5</v>
      </c>
      <c r="Q29" s="30" t="s">
        <v>5</v>
      </c>
    </row>
    <row r="30" spans="1:17" ht="21.75" customHeight="1" x14ac:dyDescent="0.25">
      <c r="A30" s="18" t="s">
        <v>17</v>
      </c>
      <c r="B30" s="33" t="s">
        <v>19</v>
      </c>
      <c r="C30" s="37">
        <v>23</v>
      </c>
      <c r="D30" s="38">
        <v>0.47847222222222224</v>
      </c>
      <c r="E30" s="38">
        <v>0.5</v>
      </c>
      <c r="F30" s="22">
        <f t="shared" si="0"/>
        <v>2.1527777777777757E-2</v>
      </c>
      <c r="G30" s="30" t="s">
        <v>5</v>
      </c>
      <c r="H30" s="30" t="s">
        <v>5</v>
      </c>
      <c r="I30" s="30" t="s">
        <v>5</v>
      </c>
      <c r="J30" s="30" t="s">
        <v>5</v>
      </c>
      <c r="K30" s="30" t="s">
        <v>5</v>
      </c>
      <c r="L30" s="30" t="s">
        <v>5</v>
      </c>
      <c r="M30" s="30" t="s">
        <v>5</v>
      </c>
      <c r="N30" s="30" t="s">
        <v>5</v>
      </c>
      <c r="O30" s="30" t="s">
        <v>5</v>
      </c>
      <c r="P30" s="30" t="s">
        <v>5</v>
      </c>
      <c r="Q30" s="30" t="s">
        <v>5</v>
      </c>
    </row>
    <row r="31" spans="1:17" ht="21.75" customHeight="1" x14ac:dyDescent="0.25">
      <c r="A31" s="18" t="s">
        <v>17</v>
      </c>
      <c r="B31" s="33">
        <v>45600</v>
      </c>
      <c r="C31" s="37">
        <v>22</v>
      </c>
      <c r="D31" s="38">
        <v>0.48194444444444445</v>
      </c>
      <c r="E31" s="38">
        <v>0.49305555555555558</v>
      </c>
      <c r="F31" s="22">
        <f t="shared" si="0"/>
        <v>1.1111111111111127E-2</v>
      </c>
      <c r="G31" s="30" t="s">
        <v>5</v>
      </c>
      <c r="H31" s="30" t="s">
        <v>5</v>
      </c>
      <c r="I31" s="32" t="s">
        <v>13</v>
      </c>
      <c r="J31" s="30" t="s">
        <v>5</v>
      </c>
      <c r="K31" s="30" t="s">
        <v>5</v>
      </c>
      <c r="L31" s="30" t="s">
        <v>5</v>
      </c>
      <c r="M31" s="30" t="s">
        <v>5</v>
      </c>
      <c r="N31" s="31" t="s">
        <v>8</v>
      </c>
      <c r="O31" s="30" t="s">
        <v>5</v>
      </c>
      <c r="P31" s="30" t="s">
        <v>5</v>
      </c>
      <c r="Q31" s="30" t="s">
        <v>5</v>
      </c>
    </row>
    <row r="32" spans="1:17" ht="21.75" customHeight="1" x14ac:dyDescent="0.25">
      <c r="A32" s="18" t="s">
        <v>20</v>
      </c>
      <c r="B32" s="33" t="s">
        <v>21</v>
      </c>
      <c r="C32" s="37">
        <v>21</v>
      </c>
      <c r="D32" s="38">
        <v>0.45902777777777776</v>
      </c>
      <c r="E32" s="38">
        <v>0.46111111111111114</v>
      </c>
      <c r="F32" s="22">
        <f t="shared" si="0"/>
        <v>2.0833333333333814E-3</v>
      </c>
      <c r="G32" s="30" t="s">
        <v>5</v>
      </c>
      <c r="H32" s="30" t="s">
        <v>5</v>
      </c>
      <c r="I32" s="30" t="s">
        <v>5</v>
      </c>
      <c r="J32" s="30" t="s">
        <v>5</v>
      </c>
      <c r="K32" s="31" t="s">
        <v>8</v>
      </c>
      <c r="L32" s="30" t="s">
        <v>5</v>
      </c>
      <c r="M32" s="30" t="s">
        <v>5</v>
      </c>
      <c r="N32" s="30" t="s">
        <v>5</v>
      </c>
      <c r="O32" s="30" t="s">
        <v>5</v>
      </c>
      <c r="P32" s="30" t="s">
        <v>5</v>
      </c>
      <c r="Q32" s="30" t="s">
        <v>5</v>
      </c>
    </row>
    <row r="33" spans="1:17" ht="21.75" customHeight="1" x14ac:dyDescent="0.25">
      <c r="A33" s="10"/>
      <c r="B33" s="11"/>
      <c r="C33" s="12"/>
      <c r="D33" s="13" t="s">
        <v>22</v>
      </c>
      <c r="E33" s="14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</row>
    <row r="34" spans="1:17" ht="21.75" customHeight="1" x14ac:dyDescent="0.25">
      <c r="A34" s="10"/>
      <c r="B34" s="11"/>
      <c r="C34" s="12"/>
      <c r="D34" s="13" t="s">
        <v>23</v>
      </c>
      <c r="E34" s="14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1:17" ht="21.75" customHeight="1" x14ac:dyDescent="0.25">
      <c r="A35" s="18" t="s">
        <v>24</v>
      </c>
      <c r="B35" s="33" t="s">
        <v>25</v>
      </c>
      <c r="C35" s="37">
        <v>20</v>
      </c>
      <c r="D35" s="38">
        <v>0.62916666666666665</v>
      </c>
      <c r="E35" s="38">
        <v>0.6381944444444444</v>
      </c>
      <c r="F35" s="22">
        <f>E35-D35</f>
        <v>9.0277777777777457E-3</v>
      </c>
      <c r="G35" s="29" t="s">
        <v>6</v>
      </c>
      <c r="H35" s="30" t="s">
        <v>5</v>
      </c>
      <c r="I35" s="30" t="s">
        <v>5</v>
      </c>
      <c r="J35" s="30" t="s">
        <v>5</v>
      </c>
      <c r="K35" s="30" t="s">
        <v>5</v>
      </c>
      <c r="L35" s="30" t="s">
        <v>5</v>
      </c>
      <c r="M35" s="31" t="s">
        <v>8</v>
      </c>
      <c r="N35" s="30" t="s">
        <v>5</v>
      </c>
      <c r="O35" s="32" t="s">
        <v>13</v>
      </c>
      <c r="P35" s="30" t="s">
        <v>5</v>
      </c>
      <c r="Q35" s="30" t="s">
        <v>5</v>
      </c>
    </row>
    <row r="36" spans="1:17" ht="21.75" customHeight="1" x14ac:dyDescent="0.25">
      <c r="A36" s="18" t="s">
        <v>24</v>
      </c>
      <c r="B36" s="33">
        <v>45518</v>
      </c>
      <c r="C36" s="37">
        <v>19</v>
      </c>
      <c r="D36" s="38">
        <v>0.46111111111111114</v>
      </c>
      <c r="E36" s="38">
        <v>0.46875</v>
      </c>
      <c r="F36" s="22">
        <f t="shared" si="0"/>
        <v>7.6388888888888618E-3</v>
      </c>
      <c r="G36" s="30" t="s">
        <v>5</v>
      </c>
      <c r="H36" s="30" t="s">
        <v>5</v>
      </c>
      <c r="I36" s="30" t="s">
        <v>5</v>
      </c>
      <c r="J36" s="30" t="s">
        <v>5</v>
      </c>
      <c r="K36" s="30" t="s">
        <v>5</v>
      </c>
      <c r="L36" s="30" t="s">
        <v>5</v>
      </c>
      <c r="M36" s="30" t="s">
        <v>5</v>
      </c>
      <c r="N36" s="30" t="s">
        <v>5</v>
      </c>
      <c r="O36" s="30" t="s">
        <v>5</v>
      </c>
      <c r="P36" s="30" t="s">
        <v>5</v>
      </c>
      <c r="Q36" s="30" t="s">
        <v>5</v>
      </c>
    </row>
    <row r="37" spans="1:17" ht="21.75" customHeight="1" x14ac:dyDescent="0.25">
      <c r="A37" s="18" t="s">
        <v>24</v>
      </c>
      <c r="B37" s="33">
        <v>45509</v>
      </c>
      <c r="C37" s="37">
        <v>18</v>
      </c>
      <c r="D37" s="38">
        <v>0.47291666666666665</v>
      </c>
      <c r="E37" s="38">
        <v>0.5083333333333333</v>
      </c>
      <c r="F37" s="22">
        <f t="shared" si="0"/>
        <v>3.5416666666666652E-2</v>
      </c>
      <c r="G37" s="30" t="s">
        <v>5</v>
      </c>
      <c r="H37" s="30" t="s">
        <v>5</v>
      </c>
      <c r="I37" s="30" t="s">
        <v>5</v>
      </c>
      <c r="J37" s="30" t="s">
        <v>5</v>
      </c>
      <c r="K37" s="30" t="s">
        <v>5</v>
      </c>
      <c r="L37" s="30" t="s">
        <v>5</v>
      </c>
      <c r="M37" s="29" t="s">
        <v>26</v>
      </c>
      <c r="N37" s="30" t="s">
        <v>5</v>
      </c>
      <c r="O37" s="30" t="s">
        <v>5</v>
      </c>
      <c r="P37" s="39" t="s">
        <v>13</v>
      </c>
      <c r="Q37" s="30" t="s">
        <v>5</v>
      </c>
    </row>
    <row r="38" spans="1:17" ht="21.75" customHeight="1" x14ac:dyDescent="0.25">
      <c r="A38" s="18" t="s">
        <v>27</v>
      </c>
      <c r="B38" s="33">
        <v>45504</v>
      </c>
      <c r="C38" s="37">
        <v>17</v>
      </c>
      <c r="D38" s="38">
        <v>0.58680555555555558</v>
      </c>
      <c r="E38" s="38">
        <v>0.61388888888888893</v>
      </c>
      <c r="F38" s="22">
        <f t="shared" si="0"/>
        <v>2.7083333333333348E-2</v>
      </c>
      <c r="G38" s="30" t="s">
        <v>5</v>
      </c>
      <c r="H38" s="30" t="s">
        <v>5</v>
      </c>
      <c r="I38" s="30" t="s">
        <v>5</v>
      </c>
      <c r="J38" s="30" t="s">
        <v>5</v>
      </c>
      <c r="K38" s="30" t="s">
        <v>5</v>
      </c>
      <c r="L38" s="30" t="s">
        <v>5</v>
      </c>
      <c r="M38" s="30" t="s">
        <v>5</v>
      </c>
      <c r="N38" s="30" t="s">
        <v>5</v>
      </c>
      <c r="O38" s="31" t="s">
        <v>8</v>
      </c>
      <c r="P38" s="30" t="s">
        <v>5</v>
      </c>
      <c r="Q38" s="30" t="s">
        <v>5</v>
      </c>
    </row>
    <row r="39" spans="1:17" ht="21.75" customHeight="1" x14ac:dyDescent="0.25">
      <c r="A39" s="18" t="s">
        <v>27</v>
      </c>
      <c r="B39" s="33">
        <v>45501</v>
      </c>
      <c r="C39" s="37">
        <v>16</v>
      </c>
      <c r="D39" s="38">
        <v>0.46527777777777779</v>
      </c>
      <c r="E39" s="38">
        <v>0.48541666666666666</v>
      </c>
      <c r="F39" s="22">
        <f t="shared" si="0"/>
        <v>2.0138888888888873E-2</v>
      </c>
      <c r="G39" s="30" t="s">
        <v>5</v>
      </c>
      <c r="H39" s="30" t="s">
        <v>5</v>
      </c>
      <c r="I39" s="30" t="s">
        <v>5</v>
      </c>
      <c r="J39" s="30" t="s">
        <v>5</v>
      </c>
      <c r="K39" s="30" t="s">
        <v>5</v>
      </c>
      <c r="L39" s="30" t="s">
        <v>5</v>
      </c>
      <c r="M39" s="29" t="s">
        <v>26</v>
      </c>
      <c r="N39" s="30" t="s">
        <v>5</v>
      </c>
      <c r="O39" s="30" t="s">
        <v>5</v>
      </c>
      <c r="P39" s="30" t="s">
        <v>5</v>
      </c>
      <c r="Q39" s="31" t="s">
        <v>8</v>
      </c>
    </row>
    <row r="40" spans="1:17" ht="21.75" customHeight="1" x14ac:dyDescent="0.25">
      <c r="A40" s="18" t="s">
        <v>27</v>
      </c>
      <c r="B40" s="33">
        <v>45497</v>
      </c>
      <c r="C40" s="37">
        <v>15</v>
      </c>
      <c r="D40" s="38">
        <v>0.59097222222222223</v>
      </c>
      <c r="E40" s="38">
        <v>0.59930555555555554</v>
      </c>
      <c r="F40" s="22">
        <f t="shared" si="0"/>
        <v>8.3333333333333037E-3</v>
      </c>
      <c r="G40" s="30" t="s">
        <v>5</v>
      </c>
      <c r="H40" s="30" t="s">
        <v>5</v>
      </c>
      <c r="I40" s="31" t="s">
        <v>8</v>
      </c>
      <c r="J40" s="30" t="s">
        <v>5</v>
      </c>
      <c r="K40" s="30" t="s">
        <v>5</v>
      </c>
      <c r="L40" s="30" t="s">
        <v>5</v>
      </c>
      <c r="M40" s="30" t="s">
        <v>5</v>
      </c>
      <c r="N40" s="39" t="s">
        <v>13</v>
      </c>
      <c r="O40" s="30" t="s">
        <v>5</v>
      </c>
      <c r="P40" s="30" t="s">
        <v>5</v>
      </c>
      <c r="Q40" s="39" t="s">
        <v>13</v>
      </c>
    </row>
    <row r="41" spans="1:17" ht="21.75" customHeight="1" x14ac:dyDescent="0.25">
      <c r="A41" s="18" t="s">
        <v>27</v>
      </c>
      <c r="B41" s="33">
        <v>45496</v>
      </c>
      <c r="C41" s="20">
        <v>14</v>
      </c>
      <c r="D41" s="21">
        <v>0.93888888888888888</v>
      </c>
      <c r="E41" s="21">
        <v>0.94097222222222221</v>
      </c>
      <c r="F41" s="22">
        <f t="shared" si="0"/>
        <v>2.0833333333333259E-3</v>
      </c>
      <c r="G41" s="31" t="s">
        <v>8</v>
      </c>
      <c r="H41" s="30" t="s">
        <v>5</v>
      </c>
      <c r="I41" s="30" t="s">
        <v>5</v>
      </c>
      <c r="J41" s="30" t="s">
        <v>5</v>
      </c>
      <c r="K41" s="30" t="s">
        <v>5</v>
      </c>
      <c r="L41" s="30" t="s">
        <v>5</v>
      </c>
      <c r="M41" s="29" t="s">
        <v>6</v>
      </c>
      <c r="N41" s="39" t="s">
        <v>13</v>
      </c>
      <c r="O41" s="30" t="s">
        <v>5</v>
      </c>
      <c r="P41" s="30" t="s">
        <v>5</v>
      </c>
      <c r="Q41" s="39" t="s">
        <v>13</v>
      </c>
    </row>
    <row r="42" spans="1:17" ht="21.75" customHeight="1" x14ac:dyDescent="0.25">
      <c r="A42" s="18" t="s">
        <v>27</v>
      </c>
      <c r="B42" s="33">
        <v>45495</v>
      </c>
      <c r="C42" s="37">
        <v>13</v>
      </c>
      <c r="D42" s="38">
        <v>0.86041666666666672</v>
      </c>
      <c r="E42" s="38">
        <v>0.9819444444444444</v>
      </c>
      <c r="F42" s="22">
        <f t="shared" si="0"/>
        <v>0.12152777777777768</v>
      </c>
      <c r="G42" s="30" t="s">
        <v>5</v>
      </c>
      <c r="H42" s="30" t="s">
        <v>5</v>
      </c>
      <c r="I42" s="30" t="s">
        <v>5</v>
      </c>
      <c r="J42" s="30" t="s">
        <v>5</v>
      </c>
      <c r="K42" s="30" t="s">
        <v>5</v>
      </c>
      <c r="L42" s="30" t="s">
        <v>5</v>
      </c>
      <c r="M42" s="29" t="s">
        <v>13</v>
      </c>
      <c r="N42" s="30" t="s">
        <v>5</v>
      </c>
      <c r="O42" s="30" t="s">
        <v>5</v>
      </c>
      <c r="P42" s="30" t="s">
        <v>5</v>
      </c>
      <c r="Q42" s="39" t="s">
        <v>13</v>
      </c>
    </row>
    <row r="43" spans="1:17" ht="21.75" customHeight="1" x14ac:dyDescent="0.25">
      <c r="A43" s="18" t="s">
        <v>27</v>
      </c>
      <c r="B43" s="33">
        <v>45495</v>
      </c>
      <c r="C43" s="37">
        <v>12</v>
      </c>
      <c r="D43" s="38">
        <v>0.46319444444444446</v>
      </c>
      <c r="E43" s="38">
        <v>0.50694444444444442</v>
      </c>
      <c r="F43" s="22">
        <f t="shared" si="0"/>
        <v>4.3749999999999956E-2</v>
      </c>
      <c r="G43" s="30" t="s">
        <v>5</v>
      </c>
      <c r="H43" s="30" t="s">
        <v>5</v>
      </c>
      <c r="I43" s="30" t="s">
        <v>5</v>
      </c>
      <c r="J43" s="30" t="s">
        <v>5</v>
      </c>
      <c r="K43" s="30" t="s">
        <v>5</v>
      </c>
      <c r="L43" s="30" t="s">
        <v>5</v>
      </c>
      <c r="M43" s="32" t="s">
        <v>13</v>
      </c>
      <c r="N43" s="30" t="s">
        <v>5</v>
      </c>
      <c r="O43" s="30" t="s">
        <v>5</v>
      </c>
      <c r="P43" s="30" t="s">
        <v>5</v>
      </c>
      <c r="Q43" s="39" t="s">
        <v>13</v>
      </c>
    </row>
    <row r="44" spans="1:17" ht="21.75" customHeight="1" x14ac:dyDescent="0.25">
      <c r="A44" s="18" t="s">
        <v>27</v>
      </c>
      <c r="B44" s="40">
        <v>45494</v>
      </c>
      <c r="C44" s="41">
        <v>11</v>
      </c>
      <c r="D44" s="38">
        <v>0.86527777777777781</v>
      </c>
      <c r="E44" s="38">
        <v>0.87083333333333335</v>
      </c>
      <c r="F44" s="22">
        <f t="shared" si="0"/>
        <v>5.5555555555555358E-3</v>
      </c>
      <c r="G44" s="30" t="s">
        <v>5</v>
      </c>
      <c r="H44" s="30" t="s">
        <v>5</v>
      </c>
      <c r="I44" s="30" t="s">
        <v>5</v>
      </c>
      <c r="J44" s="30" t="s">
        <v>5</v>
      </c>
      <c r="K44" s="30" t="s">
        <v>5</v>
      </c>
      <c r="L44" s="30" t="s">
        <v>5</v>
      </c>
      <c r="M44" s="30" t="s">
        <v>5</v>
      </c>
      <c r="N44" s="30" t="s">
        <v>5</v>
      </c>
      <c r="O44" s="42" t="s">
        <v>8</v>
      </c>
      <c r="P44" s="30" t="s">
        <v>5</v>
      </c>
      <c r="Q44" s="39" t="s">
        <v>13</v>
      </c>
    </row>
    <row r="45" spans="1:17" ht="21.75" customHeight="1" x14ac:dyDescent="0.25">
      <c r="A45" s="43"/>
      <c r="B45" s="24"/>
      <c r="C45" s="25"/>
      <c r="D45" s="44">
        <v>0.48888888888888887</v>
      </c>
      <c r="E45" s="38">
        <v>0.51041666666666663</v>
      </c>
      <c r="F45" s="45">
        <f t="shared" si="0"/>
        <v>2.1527777777777757E-2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21.75" customHeight="1" x14ac:dyDescent="0.25">
      <c r="A46" s="47" t="s">
        <v>27</v>
      </c>
      <c r="B46" s="33">
        <v>45494</v>
      </c>
      <c r="C46" s="37">
        <v>10</v>
      </c>
      <c r="D46" s="44">
        <v>0.46250000000000002</v>
      </c>
      <c r="E46" s="38">
        <v>0.47708333333333336</v>
      </c>
      <c r="F46" s="45">
        <f t="shared" si="0"/>
        <v>1.4583333333333337E-2</v>
      </c>
      <c r="G46" s="48" t="s">
        <v>8</v>
      </c>
      <c r="H46" s="49" t="s">
        <v>5</v>
      </c>
      <c r="I46" s="49" t="s">
        <v>5</v>
      </c>
      <c r="J46" s="49" t="s">
        <v>5</v>
      </c>
      <c r="K46" s="49" t="s">
        <v>5</v>
      </c>
      <c r="L46" s="49" t="s">
        <v>5</v>
      </c>
      <c r="M46" s="50" t="s">
        <v>13</v>
      </c>
      <c r="N46" s="49" t="s">
        <v>5</v>
      </c>
      <c r="O46" s="48" t="s">
        <v>8</v>
      </c>
      <c r="P46" s="49" t="s">
        <v>5</v>
      </c>
      <c r="Q46" s="50" t="s">
        <v>13</v>
      </c>
    </row>
    <row r="47" spans="1:17" ht="21.75" customHeight="1" x14ac:dyDescent="0.25">
      <c r="A47" s="51"/>
      <c r="B47" s="40"/>
      <c r="C47" s="41"/>
      <c r="D47" s="52">
        <v>0.48749999999999999</v>
      </c>
      <c r="E47" s="21">
        <v>0.53125</v>
      </c>
      <c r="F47" s="45">
        <f t="shared" si="0"/>
        <v>4.3750000000000011E-2</v>
      </c>
      <c r="G47" s="53"/>
      <c r="H47" s="53"/>
      <c r="I47" s="53"/>
      <c r="J47" s="53"/>
      <c r="K47" s="53"/>
      <c r="L47" s="53"/>
      <c r="M47" s="53"/>
      <c r="N47" s="53"/>
      <c r="O47" s="53"/>
      <c r="P47" s="54"/>
      <c r="Q47" s="54"/>
    </row>
    <row r="48" spans="1:17" ht="21.75" customHeight="1" x14ac:dyDescent="0.25">
      <c r="A48" s="47" t="s">
        <v>27</v>
      </c>
      <c r="B48" s="33">
        <v>45491</v>
      </c>
      <c r="C48" s="37">
        <v>9</v>
      </c>
      <c r="D48" s="52">
        <v>0.4236111111111111</v>
      </c>
      <c r="E48" s="21">
        <v>0.45902777777777776</v>
      </c>
      <c r="F48" s="45">
        <f t="shared" si="0"/>
        <v>3.5416666666666652E-2</v>
      </c>
      <c r="G48" s="48" t="s">
        <v>8</v>
      </c>
      <c r="H48" s="49" t="s">
        <v>5</v>
      </c>
      <c r="I48" s="49" t="s">
        <v>5</v>
      </c>
      <c r="J48" s="49" t="s">
        <v>5</v>
      </c>
      <c r="K48" s="49" t="s">
        <v>5</v>
      </c>
      <c r="L48" s="49" t="s">
        <v>5</v>
      </c>
      <c r="M48" s="49" t="s">
        <v>5</v>
      </c>
      <c r="N48" s="49" t="s">
        <v>5</v>
      </c>
      <c r="O48" s="31" t="s">
        <v>8</v>
      </c>
      <c r="P48" s="49" t="s">
        <v>5</v>
      </c>
      <c r="Q48" s="49" t="s">
        <v>5</v>
      </c>
    </row>
    <row r="49" spans="1:17" ht="21.75" customHeight="1" x14ac:dyDescent="0.25">
      <c r="A49" s="47" t="s">
        <v>27</v>
      </c>
      <c r="B49" s="33">
        <v>45490</v>
      </c>
      <c r="C49" s="55">
        <v>8</v>
      </c>
      <c r="D49" s="52">
        <v>0.87569444444444444</v>
      </c>
      <c r="E49" s="21">
        <v>0.88194444444444442</v>
      </c>
      <c r="F49" s="45">
        <f t="shared" si="0"/>
        <v>6.2499999999999778E-3</v>
      </c>
      <c r="G49" s="31" t="s">
        <v>8</v>
      </c>
      <c r="H49" s="49" t="s">
        <v>5</v>
      </c>
      <c r="I49" s="49" t="s">
        <v>5</v>
      </c>
      <c r="J49" s="49" t="s">
        <v>5</v>
      </c>
      <c r="K49" s="49" t="s">
        <v>5</v>
      </c>
      <c r="L49" s="49" t="s">
        <v>5</v>
      </c>
      <c r="M49" s="49" t="s">
        <v>5</v>
      </c>
      <c r="N49" s="49" t="s">
        <v>5</v>
      </c>
      <c r="O49" s="31" t="s">
        <v>8</v>
      </c>
      <c r="P49" s="49" t="s">
        <v>5</v>
      </c>
      <c r="Q49" s="56" t="s">
        <v>5</v>
      </c>
    </row>
    <row r="50" spans="1:17" ht="21.75" customHeight="1" x14ac:dyDescent="0.25">
      <c r="A50" s="57" t="s">
        <v>27</v>
      </c>
      <c r="B50" s="33">
        <v>45490</v>
      </c>
      <c r="C50" s="37">
        <v>7</v>
      </c>
      <c r="D50" s="21">
        <v>0.59166666666666667</v>
      </c>
      <c r="E50" s="21">
        <v>0.65486111111111112</v>
      </c>
      <c r="F50" s="22">
        <f t="shared" si="0"/>
        <v>6.3194444444444442E-2</v>
      </c>
      <c r="G50" s="49" t="s">
        <v>5</v>
      </c>
      <c r="H50" s="49" t="s">
        <v>5</v>
      </c>
      <c r="I50" s="49" t="s">
        <v>5</v>
      </c>
      <c r="J50" s="49" t="s">
        <v>5</v>
      </c>
      <c r="K50" s="49" t="s">
        <v>5</v>
      </c>
      <c r="L50" s="49" t="s">
        <v>5</v>
      </c>
      <c r="M50" s="32" t="s">
        <v>13</v>
      </c>
      <c r="N50" s="49" t="s">
        <v>5</v>
      </c>
      <c r="O50" s="49" t="s">
        <v>5</v>
      </c>
      <c r="P50" s="49" t="s">
        <v>5</v>
      </c>
      <c r="Q50" s="49" t="s">
        <v>5</v>
      </c>
    </row>
    <row r="51" spans="1:17" ht="21.75" customHeight="1" x14ac:dyDescent="0.25">
      <c r="A51" s="18" t="s">
        <v>27</v>
      </c>
      <c r="B51" s="58">
        <v>45489</v>
      </c>
      <c r="C51" s="20">
        <v>6</v>
      </c>
      <c r="D51" s="21">
        <v>0.59027777777777779</v>
      </c>
      <c r="E51" s="21">
        <v>0.6479166666666667</v>
      </c>
      <c r="F51" s="22">
        <f t="shared" si="0"/>
        <v>5.7638888888888906E-2</v>
      </c>
      <c r="G51" s="30" t="s">
        <v>5</v>
      </c>
      <c r="H51" s="30" t="s">
        <v>5</v>
      </c>
      <c r="I51" s="30" t="s">
        <v>5</v>
      </c>
      <c r="J51" s="30" t="s">
        <v>5</v>
      </c>
      <c r="K51" s="30" t="s">
        <v>5</v>
      </c>
      <c r="L51" s="30" t="s">
        <v>5</v>
      </c>
      <c r="M51" s="30" t="s">
        <v>5</v>
      </c>
      <c r="N51" s="30" t="s">
        <v>5</v>
      </c>
      <c r="O51" s="30" t="s">
        <v>5</v>
      </c>
      <c r="P51" s="30" t="s">
        <v>5</v>
      </c>
      <c r="Q51" s="30" t="s">
        <v>5</v>
      </c>
    </row>
    <row r="52" spans="1:17" ht="21.75" customHeight="1" x14ac:dyDescent="0.25">
      <c r="A52" s="18" t="s">
        <v>28</v>
      </c>
      <c r="B52" s="24">
        <v>45468</v>
      </c>
      <c r="C52" s="20">
        <v>5</v>
      </c>
      <c r="D52" s="21">
        <v>0.46111111111111114</v>
      </c>
      <c r="E52" s="21">
        <v>0.46666666666666667</v>
      </c>
      <c r="F52" s="22">
        <f t="shared" si="0"/>
        <v>5.5555555555555358E-3</v>
      </c>
      <c r="G52" s="30" t="s">
        <v>5</v>
      </c>
      <c r="H52" s="30" t="s">
        <v>5</v>
      </c>
      <c r="I52" s="29" t="s">
        <v>26</v>
      </c>
      <c r="J52" s="30" t="s">
        <v>5</v>
      </c>
      <c r="K52" s="30" t="s">
        <v>5</v>
      </c>
      <c r="L52" s="30" t="s">
        <v>5</v>
      </c>
      <c r="M52" s="30" t="s">
        <v>5</v>
      </c>
      <c r="N52" s="30" t="s">
        <v>5</v>
      </c>
      <c r="O52" s="30" t="s">
        <v>5</v>
      </c>
      <c r="P52" s="30" t="s">
        <v>5</v>
      </c>
      <c r="Q52" s="30" t="s">
        <v>5</v>
      </c>
    </row>
    <row r="53" spans="1:17" ht="21.75" customHeight="1" x14ac:dyDescent="0.25">
      <c r="A53" s="18" t="s">
        <v>28</v>
      </c>
      <c r="B53" s="24">
        <v>45453</v>
      </c>
      <c r="C53" s="20">
        <v>4</v>
      </c>
      <c r="D53" s="21">
        <v>0.46111111111111114</v>
      </c>
      <c r="E53" s="21">
        <v>0.4826388888888889</v>
      </c>
      <c r="F53" s="22">
        <f t="shared" si="0"/>
        <v>2.1527777777777757E-2</v>
      </c>
      <c r="G53" s="30" t="s">
        <v>5</v>
      </c>
      <c r="H53" s="30" t="s">
        <v>5</v>
      </c>
      <c r="I53" s="30" t="s">
        <v>5</v>
      </c>
      <c r="J53" s="30" t="s">
        <v>5</v>
      </c>
      <c r="K53" s="30" t="s">
        <v>5</v>
      </c>
      <c r="L53" s="30" t="s">
        <v>5</v>
      </c>
      <c r="M53" s="30" t="s">
        <v>5</v>
      </c>
      <c r="N53" s="30" t="s">
        <v>5</v>
      </c>
      <c r="O53" s="30" t="s">
        <v>5</v>
      </c>
      <c r="P53" s="30" t="s">
        <v>5</v>
      </c>
      <c r="Q53" s="30" t="s">
        <v>5</v>
      </c>
    </row>
    <row r="54" spans="1:17" ht="23.25" customHeight="1" x14ac:dyDescent="0.25">
      <c r="A54" s="18" t="s">
        <v>28</v>
      </c>
      <c r="B54" s="24">
        <v>45448</v>
      </c>
      <c r="C54" s="20">
        <v>3</v>
      </c>
      <c r="D54" s="21">
        <v>0.58680555555555558</v>
      </c>
      <c r="E54" s="21">
        <v>0.59583333333333333</v>
      </c>
      <c r="F54" s="22">
        <f t="shared" si="0"/>
        <v>9.0277777777777457E-3</v>
      </c>
      <c r="G54" s="30" t="s">
        <v>5</v>
      </c>
      <c r="H54" s="30" t="s">
        <v>5</v>
      </c>
      <c r="I54" s="42" t="s">
        <v>8</v>
      </c>
      <c r="J54" s="30" t="s">
        <v>5</v>
      </c>
      <c r="K54" s="30" t="s">
        <v>5</v>
      </c>
      <c r="L54" s="30" t="s">
        <v>5</v>
      </c>
      <c r="M54" s="29" t="s">
        <v>13</v>
      </c>
      <c r="N54" s="30" t="s">
        <v>5</v>
      </c>
      <c r="O54" s="30" t="s">
        <v>5</v>
      </c>
      <c r="P54" s="30" t="s">
        <v>5</v>
      </c>
      <c r="Q54" s="30" t="s">
        <v>5</v>
      </c>
    </row>
    <row r="55" spans="1:17" ht="21.75" customHeight="1" x14ac:dyDescent="0.25">
      <c r="A55" s="18" t="s">
        <v>28</v>
      </c>
      <c r="B55" s="24">
        <v>45448</v>
      </c>
      <c r="C55" s="20">
        <v>2</v>
      </c>
      <c r="D55" s="21">
        <v>0.46111111111111114</v>
      </c>
      <c r="E55" s="21">
        <v>0.5180555555555556</v>
      </c>
      <c r="F55" s="22">
        <f t="shared" si="0"/>
        <v>5.6944444444444464E-2</v>
      </c>
      <c r="G55" s="30" t="s">
        <v>5</v>
      </c>
      <c r="H55" s="30" t="s">
        <v>5</v>
      </c>
      <c r="I55" s="30" t="s">
        <v>5</v>
      </c>
      <c r="J55" s="30" t="s">
        <v>5</v>
      </c>
      <c r="K55" s="30" t="s">
        <v>5</v>
      </c>
      <c r="L55" s="30" t="s">
        <v>5</v>
      </c>
      <c r="M55" s="30" t="s">
        <v>5</v>
      </c>
      <c r="N55" s="30" t="s">
        <v>5</v>
      </c>
      <c r="O55" s="30" t="s">
        <v>5</v>
      </c>
      <c r="P55" s="30" t="s">
        <v>5</v>
      </c>
      <c r="Q55" s="30" t="s">
        <v>5</v>
      </c>
    </row>
    <row r="56" spans="1:17" ht="21.75" customHeight="1" x14ac:dyDescent="0.25">
      <c r="A56" s="18" t="s">
        <v>28</v>
      </c>
      <c r="B56" s="24">
        <v>45446</v>
      </c>
      <c r="C56" s="25">
        <v>1</v>
      </c>
      <c r="D56" s="26">
        <v>0.63958333333333328</v>
      </c>
      <c r="E56" s="26">
        <v>0.64583333333333337</v>
      </c>
      <c r="F56" s="22">
        <f>E56-D56</f>
        <v>6.2500000000000888E-3</v>
      </c>
      <c r="G56" s="28" t="s">
        <v>5</v>
      </c>
      <c r="H56" s="28" t="s">
        <v>5</v>
      </c>
      <c r="I56" s="28" t="s">
        <v>5</v>
      </c>
      <c r="J56" s="28" t="s">
        <v>5</v>
      </c>
      <c r="K56" s="28" t="s">
        <v>5</v>
      </c>
      <c r="L56" s="28" t="s">
        <v>5</v>
      </c>
      <c r="M56" s="28" t="s">
        <v>5</v>
      </c>
      <c r="N56" s="28" t="s">
        <v>5</v>
      </c>
      <c r="O56" s="28" t="s">
        <v>5</v>
      </c>
      <c r="P56" s="28" t="s">
        <v>5</v>
      </c>
      <c r="Q56" s="30" t="s">
        <v>5</v>
      </c>
    </row>
    <row r="57" spans="1:17" ht="21.75" customHeight="1" x14ac:dyDescent="0.25">
      <c r="A57" s="10"/>
      <c r="B57" s="11"/>
      <c r="C57" s="12"/>
      <c r="D57" s="13" t="s">
        <v>29</v>
      </c>
      <c r="E57" s="13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</row>
    <row r="58" spans="1:17" ht="21.75" customHeight="1" x14ac:dyDescent="0.25">
      <c r="A58" s="10"/>
      <c r="B58" s="11"/>
      <c r="C58" s="12"/>
      <c r="D58" s="13" t="s">
        <v>30</v>
      </c>
      <c r="E58" s="14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1:17" ht="214.5" customHeight="1" x14ac:dyDescent="0.25">
      <c r="A59" s="59" t="s">
        <v>31</v>
      </c>
      <c r="B59" s="60" t="s">
        <v>32</v>
      </c>
      <c r="C59" s="59" t="s">
        <v>33</v>
      </c>
      <c r="D59" s="59" t="s">
        <v>34</v>
      </c>
      <c r="E59" s="61" t="s">
        <v>35</v>
      </c>
      <c r="F59" s="59" t="s">
        <v>36</v>
      </c>
      <c r="G59" s="62" t="s">
        <v>37</v>
      </c>
      <c r="H59" s="62" t="s">
        <v>38</v>
      </c>
      <c r="I59" s="62" t="s">
        <v>39</v>
      </c>
      <c r="J59" s="62" t="s">
        <v>40</v>
      </c>
      <c r="K59" s="62" t="s">
        <v>41</v>
      </c>
      <c r="L59" s="62" t="s">
        <v>42</v>
      </c>
      <c r="M59" s="62" t="s">
        <v>43</v>
      </c>
      <c r="N59" s="62" t="s">
        <v>44</v>
      </c>
      <c r="O59" s="62" t="s">
        <v>45</v>
      </c>
      <c r="P59" s="62" t="s">
        <v>46</v>
      </c>
      <c r="Q59" s="62" t="s">
        <v>47</v>
      </c>
    </row>
    <row r="60" spans="1:17" ht="32.25" customHeight="1" x14ac:dyDescent="0.25">
      <c r="A60" s="63"/>
      <c r="B60" s="64" t="s">
        <v>48</v>
      </c>
      <c r="C60" s="25">
        <f>COUNT(C2:C58)</f>
        <v>40</v>
      </c>
      <c r="D60" s="65"/>
      <c r="E60" s="66"/>
      <c r="F60" s="67">
        <f>SUM(F2:F58)</f>
        <v>0.87013888888888846</v>
      </c>
      <c r="G60" s="68">
        <f>_xlfn.XLOOKUP(G$59,'[1]MP List n Code'!$B$2:$B$94,'[1]MP List n Code'!$A$2:$A$94)</f>
        <v>6</v>
      </c>
      <c r="H60" s="68">
        <f>_xlfn.XLOOKUP(H$59,'[1]MP List n Code'!$B$2:$B$94,'[1]MP List n Code'!$A$2:$A$94)</f>
        <v>29</v>
      </c>
      <c r="I60" s="68">
        <f>_xlfn.XLOOKUP(I$59,'[1]MP List n Code'!$B$2:$B$94,'[1]MP List n Code'!$A$2:$A$94)</f>
        <v>36</v>
      </c>
      <c r="J60" s="68">
        <f>_xlfn.XLOOKUP(J$59,'[1]MP List n Code'!$B$2:$B$94,'[1]MP List n Code'!$A$2:$A$94)</f>
        <v>39</v>
      </c>
      <c r="K60" s="68">
        <f>_xlfn.XLOOKUP(K$59,'[1]MP List n Code'!$B$2:$B$94,'[1]MP List n Code'!$A$2:$A$94)</f>
        <v>37</v>
      </c>
      <c r="L60" s="68">
        <f>_xlfn.XLOOKUP(L$59,'[1]MP List n Code'!$B$2:$B$94,'[1]MP List n Code'!$A$2:$A$94)</f>
        <v>42</v>
      </c>
      <c r="M60" s="68">
        <f>_xlfn.XLOOKUP(M$59,'[1]MP List n Code'!$B$2:$B$94,'[1]MP List n Code'!$A$2:$A$94)</f>
        <v>51</v>
      </c>
      <c r="N60" s="68">
        <f>_xlfn.XLOOKUP(N$59,'[1]MP List n Code'!$B$2:$B$94,'[1]MP List n Code'!$A$2:$A$94)</f>
        <v>67</v>
      </c>
      <c r="O60" s="68">
        <f>_xlfn.XLOOKUP(O$59,'[1]MP List n Code'!$B$2:$B$94,'[1]MP List n Code'!$A$2:$A$94)</f>
        <v>86</v>
      </c>
      <c r="P60" s="68">
        <f>_xlfn.XLOOKUP(P$59,'[1]MP List n Code'!$B$2:$B$94,'[1]MP List n Code'!$A$2:$A$94)</f>
        <v>70</v>
      </c>
      <c r="Q60" s="68">
        <f>_xlfn.XLOOKUP(Q$59,'[1]MP List n Code'!$B$2:$B$94,'[1]MP List n Code'!$A$2:$A$94)</f>
        <v>88</v>
      </c>
    </row>
    <row r="61" spans="1:17" ht="21.75" x14ac:dyDescent="0.25">
      <c r="A61" s="69"/>
      <c r="B61" s="29" t="s">
        <v>6</v>
      </c>
      <c r="C61" s="70"/>
      <c r="D61" s="71"/>
      <c r="E61" s="71"/>
      <c r="F61" s="72" t="s">
        <v>49</v>
      </c>
      <c r="G61" s="73">
        <f t="shared" ref="G61:Q61" si="1">COUNTIF(G$2:G$58,"S")</f>
        <v>1</v>
      </c>
      <c r="H61" s="73">
        <f t="shared" si="1"/>
        <v>0</v>
      </c>
      <c r="I61" s="73">
        <f t="shared" si="1"/>
        <v>1</v>
      </c>
      <c r="J61" s="73">
        <f t="shared" si="1"/>
        <v>0</v>
      </c>
      <c r="K61" s="73">
        <f t="shared" si="1"/>
        <v>3</v>
      </c>
      <c r="L61" s="73">
        <f t="shared" si="1"/>
        <v>0</v>
      </c>
      <c r="M61" s="73">
        <f t="shared" si="1"/>
        <v>1</v>
      </c>
      <c r="N61" s="73">
        <f t="shared" si="1"/>
        <v>0</v>
      </c>
      <c r="O61" s="73">
        <f t="shared" si="1"/>
        <v>0</v>
      </c>
      <c r="P61" s="73">
        <f t="shared" si="1"/>
        <v>0</v>
      </c>
      <c r="Q61" s="73">
        <f t="shared" si="1"/>
        <v>0</v>
      </c>
    </row>
    <row r="62" spans="1:17" ht="21.75" x14ac:dyDescent="0.25">
      <c r="A62" s="69"/>
      <c r="B62" s="29" t="s">
        <v>50</v>
      </c>
      <c r="C62" s="70"/>
      <c r="D62" s="71"/>
      <c r="E62" s="71"/>
      <c r="F62" s="72" t="s">
        <v>51</v>
      </c>
      <c r="G62" s="73">
        <f t="shared" ref="G62:Q62" si="2">COUNTIF(G$2:G$58,"L")</f>
        <v>0</v>
      </c>
      <c r="H62" s="73">
        <f t="shared" si="2"/>
        <v>0</v>
      </c>
      <c r="I62" s="73">
        <f t="shared" si="2"/>
        <v>0</v>
      </c>
      <c r="J62" s="73">
        <f t="shared" si="2"/>
        <v>0</v>
      </c>
      <c r="K62" s="73">
        <f t="shared" si="2"/>
        <v>0</v>
      </c>
      <c r="L62" s="73">
        <f t="shared" si="2"/>
        <v>0</v>
      </c>
      <c r="M62" s="73">
        <f t="shared" si="2"/>
        <v>0</v>
      </c>
      <c r="N62" s="73">
        <f t="shared" si="2"/>
        <v>0</v>
      </c>
      <c r="O62" s="73">
        <f t="shared" si="2"/>
        <v>0</v>
      </c>
      <c r="P62" s="73">
        <f t="shared" si="2"/>
        <v>0</v>
      </c>
      <c r="Q62" s="73">
        <f t="shared" si="2"/>
        <v>0</v>
      </c>
    </row>
    <row r="63" spans="1:17" ht="21.75" x14ac:dyDescent="0.25">
      <c r="A63" s="69"/>
      <c r="B63" s="29" t="s">
        <v>13</v>
      </c>
      <c r="C63" s="70"/>
      <c r="D63" s="71"/>
      <c r="E63" s="71"/>
      <c r="F63" s="72" t="s">
        <v>52</v>
      </c>
      <c r="G63" s="73">
        <f t="shared" ref="G63:Q63" si="3">COUNTIF(G$2:G$58,"O")</f>
        <v>2</v>
      </c>
      <c r="H63" s="73">
        <f t="shared" si="3"/>
        <v>0</v>
      </c>
      <c r="I63" s="73">
        <f t="shared" si="3"/>
        <v>2</v>
      </c>
      <c r="J63" s="73">
        <f t="shared" si="3"/>
        <v>0</v>
      </c>
      <c r="K63" s="73">
        <f t="shared" si="3"/>
        <v>0</v>
      </c>
      <c r="L63" s="73">
        <f t="shared" si="3"/>
        <v>2</v>
      </c>
      <c r="M63" s="73">
        <f t="shared" si="3"/>
        <v>5</v>
      </c>
      <c r="N63" s="73">
        <f t="shared" si="3"/>
        <v>2</v>
      </c>
      <c r="O63" s="73">
        <f t="shared" si="3"/>
        <v>2</v>
      </c>
      <c r="P63" s="73">
        <f t="shared" si="3"/>
        <v>1</v>
      </c>
      <c r="Q63" s="73">
        <f t="shared" si="3"/>
        <v>6</v>
      </c>
    </row>
    <row r="64" spans="1:17" ht="21.75" customHeight="1" x14ac:dyDescent="0.25">
      <c r="A64" s="69"/>
      <c r="B64" s="29" t="s">
        <v>26</v>
      </c>
      <c r="C64" s="70"/>
      <c r="D64" s="71"/>
      <c r="E64" s="71"/>
      <c r="F64" s="74" t="s">
        <v>53</v>
      </c>
      <c r="G64" s="73">
        <f t="shared" ref="G64:Q64" si="4">COUNTIF(G$2:G$58,"@")</f>
        <v>0</v>
      </c>
      <c r="H64" s="73">
        <f t="shared" si="4"/>
        <v>0</v>
      </c>
      <c r="I64" s="73">
        <f t="shared" si="4"/>
        <v>1</v>
      </c>
      <c r="J64" s="73">
        <f t="shared" si="4"/>
        <v>0</v>
      </c>
      <c r="K64" s="73">
        <f t="shared" si="4"/>
        <v>0</v>
      </c>
      <c r="L64" s="73">
        <f t="shared" si="4"/>
        <v>0</v>
      </c>
      <c r="M64" s="73">
        <f t="shared" si="4"/>
        <v>3</v>
      </c>
      <c r="N64" s="73">
        <f t="shared" si="4"/>
        <v>0</v>
      </c>
      <c r="O64" s="73">
        <f t="shared" si="4"/>
        <v>0</v>
      </c>
      <c r="P64" s="73">
        <f t="shared" si="4"/>
        <v>0</v>
      </c>
      <c r="Q64" s="73">
        <f t="shared" si="4"/>
        <v>0</v>
      </c>
    </row>
    <row r="65" spans="1:17" ht="21.75" customHeight="1" x14ac:dyDescent="0.25">
      <c r="A65" s="69"/>
      <c r="B65" s="42" t="s">
        <v>8</v>
      </c>
      <c r="C65" s="70"/>
      <c r="D65" s="71"/>
      <c r="E65" s="71"/>
      <c r="F65" s="74" t="s">
        <v>54</v>
      </c>
      <c r="G65" s="73">
        <f t="shared" ref="G65:Q65" si="5">COUNTIF(G20:G58,"-")</f>
        <v>4</v>
      </c>
      <c r="H65" s="73">
        <f t="shared" si="5"/>
        <v>0</v>
      </c>
      <c r="I65" s="73">
        <f t="shared" si="5"/>
        <v>2</v>
      </c>
      <c r="J65" s="73">
        <f t="shared" si="5"/>
        <v>0</v>
      </c>
      <c r="K65" s="73">
        <f t="shared" si="5"/>
        <v>1</v>
      </c>
      <c r="L65" s="73">
        <f t="shared" si="5"/>
        <v>0</v>
      </c>
      <c r="M65" s="73">
        <f t="shared" si="5"/>
        <v>1</v>
      </c>
      <c r="N65" s="73">
        <f t="shared" si="5"/>
        <v>1</v>
      </c>
      <c r="O65" s="73">
        <f t="shared" si="5"/>
        <v>6</v>
      </c>
      <c r="P65" s="73">
        <f t="shared" si="5"/>
        <v>1</v>
      </c>
      <c r="Q65" s="73">
        <f t="shared" si="5"/>
        <v>1</v>
      </c>
    </row>
    <row r="66" spans="1:17" ht="21.75" customHeight="1" x14ac:dyDescent="0.25">
      <c r="A66" s="69"/>
      <c r="B66" s="29" t="s">
        <v>55</v>
      </c>
      <c r="C66" s="75"/>
      <c r="D66" s="71"/>
      <c r="E66" s="71"/>
      <c r="F66" s="74" t="s">
        <v>56</v>
      </c>
      <c r="G66" s="73">
        <f t="shared" ref="G66:Q66" si="6">COUNTIF(G$2:G$58,"©")</f>
        <v>0</v>
      </c>
      <c r="H66" s="73">
        <f t="shared" si="6"/>
        <v>0</v>
      </c>
      <c r="I66" s="73">
        <f t="shared" si="6"/>
        <v>0</v>
      </c>
      <c r="J66" s="73">
        <f t="shared" si="6"/>
        <v>0</v>
      </c>
      <c r="K66" s="73">
        <f t="shared" si="6"/>
        <v>0</v>
      </c>
      <c r="L66" s="73">
        <f t="shared" si="6"/>
        <v>0</v>
      </c>
      <c r="M66" s="73">
        <f t="shared" si="6"/>
        <v>0</v>
      </c>
      <c r="N66" s="73">
        <f t="shared" si="6"/>
        <v>0</v>
      </c>
      <c r="O66" s="73">
        <f t="shared" si="6"/>
        <v>0</v>
      </c>
      <c r="P66" s="73">
        <f t="shared" si="6"/>
        <v>0</v>
      </c>
      <c r="Q66" s="73">
        <f t="shared" si="6"/>
        <v>0</v>
      </c>
    </row>
    <row r="67" spans="1:17" ht="21.75" customHeight="1" x14ac:dyDescent="0.25">
      <c r="A67" s="69"/>
      <c r="B67" s="28" t="s">
        <v>5</v>
      </c>
      <c r="C67" s="75"/>
      <c r="D67" s="71"/>
      <c r="E67" s="71"/>
      <c r="F67" s="74" t="s">
        <v>57</v>
      </c>
      <c r="G67" s="73">
        <f t="shared" ref="G67:Q67" si="7">COUNTIF(G$2:G$58,"P")</f>
        <v>32</v>
      </c>
      <c r="H67" s="73">
        <f t="shared" si="7"/>
        <v>40</v>
      </c>
      <c r="I67" s="73">
        <f t="shared" si="7"/>
        <v>32</v>
      </c>
      <c r="J67" s="73">
        <f t="shared" si="7"/>
        <v>40</v>
      </c>
      <c r="K67" s="73">
        <f t="shared" si="7"/>
        <v>36</v>
      </c>
      <c r="L67" s="73">
        <f t="shared" si="7"/>
        <v>38</v>
      </c>
      <c r="M67" s="73">
        <f t="shared" si="7"/>
        <v>30</v>
      </c>
      <c r="N67" s="73">
        <f t="shared" si="7"/>
        <v>36</v>
      </c>
      <c r="O67" s="73">
        <f t="shared" si="7"/>
        <v>32</v>
      </c>
      <c r="P67" s="73">
        <f t="shared" si="7"/>
        <v>38</v>
      </c>
      <c r="Q67" s="73">
        <f t="shared" si="7"/>
        <v>30</v>
      </c>
    </row>
    <row r="68" spans="1:17" ht="21.75" customHeight="1" x14ac:dyDescent="0.25">
      <c r="A68" s="69"/>
      <c r="B68" s="29" t="s">
        <v>58</v>
      </c>
      <c r="C68" s="75"/>
      <c r="D68" s="71"/>
      <c r="E68" s="71"/>
      <c r="F68" s="74" t="s">
        <v>59</v>
      </c>
      <c r="G68" s="73">
        <f t="shared" ref="G68:Q68" si="8">COUNTIF(G$2:G$58,"N")</f>
        <v>0</v>
      </c>
      <c r="H68" s="73">
        <f t="shared" si="8"/>
        <v>0</v>
      </c>
      <c r="I68" s="73">
        <f t="shared" si="8"/>
        <v>0</v>
      </c>
      <c r="J68" s="73">
        <f t="shared" si="8"/>
        <v>0</v>
      </c>
      <c r="K68" s="73">
        <f t="shared" si="8"/>
        <v>0</v>
      </c>
      <c r="L68" s="73">
        <f t="shared" si="8"/>
        <v>0</v>
      </c>
      <c r="M68" s="73">
        <f t="shared" si="8"/>
        <v>0</v>
      </c>
      <c r="N68" s="73">
        <f t="shared" si="8"/>
        <v>0</v>
      </c>
      <c r="O68" s="73">
        <f t="shared" si="8"/>
        <v>0</v>
      </c>
      <c r="P68" s="73">
        <f t="shared" si="8"/>
        <v>0</v>
      </c>
      <c r="Q68" s="73">
        <f t="shared" si="8"/>
        <v>0</v>
      </c>
    </row>
    <row r="69" spans="1:17" ht="21.75" customHeight="1" x14ac:dyDescent="0.25">
      <c r="A69" s="69"/>
      <c r="B69" s="29" t="s">
        <v>60</v>
      </c>
      <c r="C69" s="70"/>
      <c r="D69" s="71"/>
      <c r="E69" s="71"/>
      <c r="F69" s="74" t="s">
        <v>61</v>
      </c>
      <c r="G69" s="68">
        <f t="shared" ref="G69:Q69" si="9">COUNTIF(G$2:G$58,"©")+COUNTIF(G$2:G$58,"N")</f>
        <v>0</v>
      </c>
      <c r="H69" s="68">
        <f t="shared" si="9"/>
        <v>0</v>
      </c>
      <c r="I69" s="68">
        <f t="shared" si="9"/>
        <v>0</v>
      </c>
      <c r="J69" s="68">
        <f t="shared" si="9"/>
        <v>0</v>
      </c>
      <c r="K69" s="68">
        <f t="shared" si="9"/>
        <v>0</v>
      </c>
      <c r="L69" s="68">
        <f t="shared" si="9"/>
        <v>0</v>
      </c>
      <c r="M69" s="68">
        <f t="shared" si="9"/>
        <v>0</v>
      </c>
      <c r="N69" s="68">
        <f t="shared" si="9"/>
        <v>0</v>
      </c>
      <c r="O69" s="68">
        <f t="shared" si="9"/>
        <v>0</v>
      </c>
      <c r="P69" s="68">
        <f t="shared" si="9"/>
        <v>0</v>
      </c>
      <c r="Q69" s="68">
        <f t="shared" si="9"/>
        <v>0</v>
      </c>
    </row>
    <row r="70" spans="1:17" ht="21.75" customHeight="1" x14ac:dyDescent="0.25">
      <c r="A70" s="69"/>
      <c r="B70" s="76" t="s">
        <v>62</v>
      </c>
      <c r="C70" s="70"/>
      <c r="D70" s="71"/>
      <c r="E70" s="71"/>
      <c r="F70" s="74" t="s">
        <v>63</v>
      </c>
      <c r="G70" s="68">
        <f t="shared" ref="G70:Q70" si="10">COUNTIF(G$2:G$58,"S")+COUNTIF(G$2:G$58,"L")+COUNTIF(G$2:G$58,"O")+COUNTIF(G$2:G$58,"@")+COUNTIF(G$2:G$58,"-")+COUNTIF(G$2:G$58,"P")+COUNTIF(G$2:G$58,"R")+COUNTIF(G$2:G$58,"M")</f>
        <v>40</v>
      </c>
      <c r="H70" s="68">
        <f t="shared" si="10"/>
        <v>40</v>
      </c>
      <c r="I70" s="68">
        <f t="shared" si="10"/>
        <v>40</v>
      </c>
      <c r="J70" s="68">
        <f t="shared" si="10"/>
        <v>40</v>
      </c>
      <c r="K70" s="68">
        <f t="shared" si="10"/>
        <v>40</v>
      </c>
      <c r="L70" s="68">
        <f t="shared" si="10"/>
        <v>40</v>
      </c>
      <c r="M70" s="68">
        <f t="shared" si="10"/>
        <v>40</v>
      </c>
      <c r="N70" s="68">
        <f t="shared" si="10"/>
        <v>40</v>
      </c>
      <c r="O70" s="68">
        <f t="shared" si="10"/>
        <v>40</v>
      </c>
      <c r="P70" s="68">
        <f t="shared" si="10"/>
        <v>40</v>
      </c>
      <c r="Q70" s="68">
        <f t="shared" si="10"/>
        <v>40</v>
      </c>
    </row>
    <row r="71" spans="1:17" ht="21.75" customHeight="1" x14ac:dyDescent="0.25">
      <c r="A71" s="69"/>
      <c r="B71" s="76" t="s">
        <v>64</v>
      </c>
      <c r="C71" s="70"/>
      <c r="D71" s="71"/>
      <c r="E71" s="71"/>
      <c r="F71" s="74" t="s">
        <v>65</v>
      </c>
      <c r="G71" s="68">
        <f t="shared" ref="G71:Q71" si="11">COUNTIF(G$2:G$58,"O")+COUNTIF(G$2:G$58,"@")+COUNTIF(G$2:G$58,"P")+COUNTIF(G$2:G$58,"R")</f>
        <v>34</v>
      </c>
      <c r="H71" s="68">
        <f t="shared" si="11"/>
        <v>40</v>
      </c>
      <c r="I71" s="68">
        <f t="shared" si="11"/>
        <v>35</v>
      </c>
      <c r="J71" s="68">
        <f t="shared" si="11"/>
        <v>40</v>
      </c>
      <c r="K71" s="68">
        <f t="shared" si="11"/>
        <v>36</v>
      </c>
      <c r="L71" s="68">
        <f t="shared" si="11"/>
        <v>40</v>
      </c>
      <c r="M71" s="68">
        <f t="shared" si="11"/>
        <v>38</v>
      </c>
      <c r="N71" s="68">
        <f t="shared" si="11"/>
        <v>38</v>
      </c>
      <c r="O71" s="68">
        <f t="shared" si="11"/>
        <v>34</v>
      </c>
      <c r="P71" s="68">
        <f t="shared" si="11"/>
        <v>39</v>
      </c>
      <c r="Q71" s="68">
        <f t="shared" si="11"/>
        <v>36</v>
      </c>
    </row>
    <row r="72" spans="1:17" ht="21.75" x14ac:dyDescent="0.25">
      <c r="A72" s="77"/>
      <c r="B72" s="76" t="s">
        <v>66</v>
      </c>
      <c r="C72" s="75"/>
      <c r="D72" s="71"/>
      <c r="E72" s="71"/>
      <c r="F72" s="74" t="s">
        <v>67</v>
      </c>
      <c r="G72" s="68">
        <f t="shared" ref="G72:Q72" si="12">COUNTIF(G$2:G$58,"S")+COUNTIF(G$2:G$58,"L")+COUNTIF(G$2:G$58,"-")+COUNTIF(G$2:G$58,"M")</f>
        <v>6</v>
      </c>
      <c r="H72" s="68">
        <f t="shared" si="12"/>
        <v>0</v>
      </c>
      <c r="I72" s="68">
        <f t="shared" si="12"/>
        <v>5</v>
      </c>
      <c r="J72" s="68">
        <f t="shared" si="12"/>
        <v>0</v>
      </c>
      <c r="K72" s="68">
        <f t="shared" si="12"/>
        <v>4</v>
      </c>
      <c r="L72" s="68">
        <f t="shared" si="12"/>
        <v>0</v>
      </c>
      <c r="M72" s="68">
        <f t="shared" si="12"/>
        <v>2</v>
      </c>
      <c r="N72" s="68">
        <f t="shared" si="12"/>
        <v>2</v>
      </c>
      <c r="O72" s="68">
        <f t="shared" si="12"/>
        <v>6</v>
      </c>
      <c r="P72" s="68">
        <f t="shared" si="12"/>
        <v>1</v>
      </c>
      <c r="Q72" s="68">
        <f t="shared" si="12"/>
        <v>4</v>
      </c>
    </row>
    <row r="73" spans="1:17" x14ac:dyDescent="0.25">
      <c r="A73" s="78"/>
      <c r="B73" s="79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x14ac:dyDescent="0.25">
      <c r="A74" s="78"/>
      <c r="B74" s="79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ht="36" customHeight="1" x14ac:dyDescent="0.25">
      <c r="A75" s="78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</sheetData>
  <mergeCells count="2">
    <mergeCell ref="B75:Q75"/>
    <mergeCell ref="B1:Q1"/>
  </mergeCells>
  <pageMargins left="0.25" right="0.25" top="0.75" bottom="0.75" header="0.3" footer="0.3"/>
  <pageSetup scale="5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Aishath Abdulla Hameed</dc:creator>
  <cp:lastModifiedBy>Aishath Abdulla Hameed</cp:lastModifiedBy>
  <cp:lastPrinted>2025-08-11T05:23:51Z</cp:lastPrinted>
  <dcterms:created xsi:type="dcterms:W3CDTF">2025-04-20T03:37:57Z</dcterms:created>
  <dcterms:modified xsi:type="dcterms:W3CDTF">2025-08-11T05:24:26Z</dcterms:modified>
</cp:coreProperties>
</file>