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. Aanmu Committee\"/>
    </mc:Choice>
  </mc:AlternateContent>
  <xr:revisionPtr revIDLastSave="0" documentId="13_ncr:1_{0F86A5DE-1E70-4E1E-9078-EFD2876C70CE}" xr6:coauthVersionLast="47" xr6:coauthVersionMax="47" xr10:uidLastSave="{00000000-0000-0000-0000-000000000000}"/>
  <bookViews>
    <workbookView xWindow="-120" yWindow="-120" windowWidth="29040" windowHeight="15840" xr2:uid="{AC7F02C2-9E40-4B2C-AB79-C51A5E1FDAF5}"/>
  </bookViews>
  <sheets>
    <sheet name="Sheet1" sheetId="1" r:id="rId1"/>
  </sheets>
  <externalReferences>
    <externalReference r:id="rId2"/>
  </externalReferences>
  <definedNames>
    <definedName name="_xlnm.Print_Area" localSheetId="0">Sheet1!$A$1:$Q$67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8" i="1"/>
  <c r="Q67" i="1"/>
  <c r="P67" i="1"/>
  <c r="O67" i="1"/>
  <c r="N67" i="1"/>
  <c r="M67" i="1"/>
  <c r="L67" i="1"/>
  <c r="K67" i="1"/>
  <c r="J67" i="1"/>
  <c r="I67" i="1"/>
  <c r="H67" i="1"/>
  <c r="G67" i="1"/>
  <c r="Q66" i="1"/>
  <c r="P66" i="1"/>
  <c r="O66" i="1"/>
  <c r="N66" i="1"/>
  <c r="M66" i="1"/>
  <c r="L66" i="1"/>
  <c r="K66" i="1"/>
  <c r="J66" i="1"/>
  <c r="I66" i="1"/>
  <c r="H66" i="1"/>
  <c r="G66" i="1"/>
  <c r="Q65" i="1"/>
  <c r="P65" i="1"/>
  <c r="O65" i="1"/>
  <c r="N65" i="1"/>
  <c r="M65" i="1"/>
  <c r="L65" i="1"/>
  <c r="K65" i="1"/>
  <c r="J65" i="1"/>
  <c r="I65" i="1"/>
  <c r="H65" i="1"/>
  <c r="G65" i="1"/>
  <c r="Q64" i="1"/>
  <c r="P64" i="1"/>
  <c r="O64" i="1"/>
  <c r="N64" i="1"/>
  <c r="M64" i="1"/>
  <c r="L64" i="1"/>
  <c r="K64" i="1"/>
  <c r="J64" i="1"/>
  <c r="I64" i="1"/>
  <c r="H64" i="1"/>
  <c r="G64" i="1"/>
  <c r="Q63" i="1"/>
  <c r="P63" i="1"/>
  <c r="O63" i="1"/>
  <c r="N63" i="1"/>
  <c r="M63" i="1"/>
  <c r="L63" i="1"/>
  <c r="K63" i="1"/>
  <c r="J63" i="1"/>
  <c r="I63" i="1"/>
  <c r="H63" i="1"/>
  <c r="G63" i="1"/>
  <c r="Q62" i="1"/>
  <c r="P62" i="1"/>
  <c r="O62" i="1"/>
  <c r="N62" i="1"/>
  <c r="M62" i="1"/>
  <c r="L62" i="1"/>
  <c r="K62" i="1"/>
  <c r="J62" i="1"/>
  <c r="I62" i="1"/>
  <c r="H62" i="1"/>
  <c r="G62" i="1"/>
  <c r="Q61" i="1"/>
  <c r="P61" i="1"/>
  <c r="O61" i="1"/>
  <c r="N61" i="1"/>
  <c r="M61" i="1"/>
  <c r="L61" i="1"/>
  <c r="K61" i="1"/>
  <c r="J61" i="1"/>
  <c r="I61" i="1"/>
  <c r="H61" i="1"/>
  <c r="G61" i="1"/>
  <c r="Q60" i="1"/>
  <c r="P60" i="1"/>
  <c r="O60" i="1"/>
  <c r="N60" i="1"/>
  <c r="M60" i="1"/>
  <c r="L60" i="1"/>
  <c r="K60" i="1"/>
  <c r="J60" i="1"/>
  <c r="I60" i="1"/>
  <c r="H60" i="1"/>
  <c r="G60" i="1"/>
  <c r="Q59" i="1"/>
  <c r="P59" i="1"/>
  <c r="O59" i="1"/>
  <c r="N59" i="1"/>
  <c r="M59" i="1"/>
  <c r="L59" i="1"/>
  <c r="K59" i="1"/>
  <c r="J59" i="1"/>
  <c r="I59" i="1"/>
  <c r="H59" i="1"/>
  <c r="G59" i="1"/>
  <c r="Q58" i="1"/>
  <c r="P58" i="1"/>
  <c r="O58" i="1"/>
  <c r="N58" i="1"/>
  <c r="M58" i="1"/>
  <c r="L58" i="1"/>
  <c r="K58" i="1"/>
  <c r="J58" i="1"/>
  <c r="I58" i="1"/>
  <c r="H58" i="1"/>
  <c r="G58" i="1"/>
  <c r="Q57" i="1"/>
  <c r="P57" i="1"/>
  <c r="O57" i="1"/>
  <c r="N57" i="1"/>
  <c r="M57" i="1"/>
  <c r="L57" i="1"/>
  <c r="K57" i="1"/>
  <c r="J57" i="1"/>
  <c r="I57" i="1"/>
  <c r="H57" i="1"/>
  <c r="G57" i="1"/>
  <c r="Q56" i="1"/>
  <c r="P56" i="1"/>
  <c r="O56" i="1"/>
  <c r="N56" i="1"/>
  <c r="M56" i="1"/>
  <c r="L56" i="1"/>
  <c r="K56" i="1"/>
  <c r="J56" i="1"/>
  <c r="I56" i="1"/>
  <c r="H56" i="1"/>
  <c r="G56" i="1"/>
  <c r="Q55" i="1"/>
  <c r="P55" i="1"/>
  <c r="O55" i="1"/>
  <c r="N55" i="1"/>
  <c r="M55" i="1"/>
  <c r="L55" i="1"/>
  <c r="K55" i="1"/>
  <c r="J55" i="1"/>
  <c r="I55" i="1"/>
  <c r="H55" i="1"/>
  <c r="G55" i="1"/>
  <c r="C55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7" i="1"/>
  <c r="F26" i="1"/>
  <c r="F25" i="1"/>
  <c r="F24" i="1"/>
  <c r="F23" i="1"/>
  <c r="F22" i="1"/>
  <c r="F21" i="1"/>
  <c r="F20" i="1"/>
  <c r="F19" i="1"/>
  <c r="F18" i="1"/>
  <c r="F17" i="1"/>
  <c r="F16" i="1"/>
  <c r="F12" i="1"/>
  <c r="F11" i="1"/>
  <c r="F10" i="1"/>
  <c r="F9" i="1"/>
  <c r="F55" i="1" l="1"/>
</calcChain>
</file>

<file path=xl/sharedStrings.xml><?xml version="1.0" encoding="utf-8"?>
<sst xmlns="http://schemas.openxmlformats.org/spreadsheetml/2006/main" count="494" uniqueCount="72">
  <si>
    <t>ޢާންމު ކޮމިޓީ AM</t>
  </si>
  <si>
    <t>20 ވަނަ މަޖިލީހުގައި ބޭއްވުނު ޢާންމު ކޮމިޓީގެ ބައްދަލުވުންތަކަށް އެ ކޮމިޓީގެ މެންބަރުން ވަޑައިގެންނެވި ނިސްބަތް އެނގިވަޑައިގަންނަވާނެ ހާޒިރީގެ ތަފްޞީލު</t>
  </si>
  <si>
    <t>2025 ވަނަ އަހަރުގެ ފުރަތަމަ ދައުރު ނިމުން (15 މޭ 2025)</t>
  </si>
  <si>
    <t>2025 March</t>
  </si>
  <si>
    <t>17/03/2025</t>
  </si>
  <si>
    <t>P</t>
  </si>
  <si>
    <t>S</t>
  </si>
  <si>
    <t>13/03/2025</t>
  </si>
  <si>
    <t>-</t>
  </si>
  <si>
    <t>2025 February</t>
  </si>
  <si>
    <t>24/02/2025</t>
  </si>
  <si>
    <t>17/02/2025</t>
  </si>
  <si>
    <t>13/02/2025</t>
  </si>
  <si>
    <t>O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</si>
  <si>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</si>
  <si>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</si>
  <si>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December</t>
  </si>
  <si>
    <t>2024 November</t>
  </si>
  <si>
    <t>25/11/2024</t>
  </si>
  <si>
    <t>18/11/2024</t>
  </si>
  <si>
    <t>2024 October</t>
  </si>
  <si>
    <t>22/10/2024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</si>
  <si>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</si>
  <si>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</si>
  <si>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August</t>
  </si>
  <si>
    <t>22/08/2024</t>
  </si>
  <si>
    <t>@</t>
  </si>
  <si>
    <t>2024 July</t>
  </si>
  <si>
    <t>2024 June</t>
  </si>
  <si>
    <t>20 ވަނަ މަޖިލީހުގެ ދާއިމީ ކޮމިޓީތައް އެކުލަވާލުން (03 ޖޫން 2024)</t>
  </si>
  <si>
    <t>2024 ވަނަ އަހަރުގެ ދެވަނަ ދައުރު ފެށުން (28 މޭ 2024)</t>
  </si>
  <si>
    <t>ބައްދަލުވުން ބޭއްވި އަހަރާ މަސް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</si>
  <si>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</si>
  <si>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</si>
  <si>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</si>
  <si>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</si>
  <si>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</si>
  <si>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ދެކުނު ދާއިރާގެ މެންބަރު ޙުސައިން އިމްރާން ލަޠީފް</t>
  </si>
  <si>
    <t>ކަނޑިތީމު ދާއިރާގެ މެންބަރު އަމީން ފައިޞަލް</t>
  </si>
  <si>
    <t>ހޮޅުދޫ ދާއިރާގެ މެންބަރު ޢަބްދުއްސައްތާރު މުޙައްމަދު</t>
  </si>
  <si>
    <t>ދުވާފަރު ދާއިރާގެ މެންބަރު މުޙައްމަދު ޢަލީ</t>
  </si>
  <si>
    <t>އަލިފުށި ދާއިރާގެ މެންބަރު ޢަބްދުއްލަޠީފް ޢަބްދުއްރަޙްމާނު</t>
  </si>
  <si>
    <t>ތުޅާދޫ ދާއިރާގެ މެންބަރު ޢަބްދުލްޙަންނާން އަބޫބަކުރު</t>
  </si>
  <si>
    <t>މާފުށި ދާއިރާގެ މެންބަރު ޙުސައިން ރިޟާ އާދަމް</t>
  </si>
  <si>
    <t>ތިމަރަފުށި ދާއިރާގެ މެންބަރު އަޙްމަދު ރިޔާޟް</t>
  </si>
  <si>
    <t>ހުޅުދޫ ދާއިރާގެ މެންބަރު މުޙައްމަދު ޝާހިދު</t>
  </si>
  <si>
    <t>އިސްދޫ ދާއިރާގެ މެންބަރު އިސްމާޢީލް ޝަފީޢު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</si>
  <si>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</si>
  <si>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</si>
  <si>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</si>
  <si>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</si>
  <si>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</si>
  <si>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</si>
  <si>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</si>
  <si>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</si>
  <si>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</si>
  <si>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</si>
  <si>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</si>
  <si>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</si>
  <si>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</si>
  <si>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</si>
  <si>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</si>
  <si>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</si>
  <si>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</si>
  <si>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</t>
    </r>
  </si>
  <si>
    <t>ހާޒިރުވި ބައްދަލުވުން (ޖުމްލަ)</t>
  </si>
  <si>
    <t xml:space="preserve">S + L + - </t>
  </si>
  <si>
    <t>ހާޒިރުނުވާ ބައްދަލުވުން (ޖުމްލަ)</t>
  </si>
  <si>
    <t>2025 May</t>
  </si>
  <si>
    <t>13/05/2025</t>
  </si>
  <si>
    <t xml:space="preserve">2025 April </t>
  </si>
  <si>
    <t>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</si>
</sst>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centerContinuous" vertical="center"/>
    </xf>
    <xf numFmtId="164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/>
    </xf>
    <xf numFmtId="46" fontId="3" fillId="3" borderId="2" xfId="0" applyNumberFormat="1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 vertical="center"/>
    </xf>
    <xf numFmtId="164" fontId="4" fillId="4" borderId="1" xfId="0" applyNumberFormat="1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 wrapText="1"/>
    </xf>
    <xf numFmtId="20" fontId="5" fillId="4" borderId="2" xfId="0" applyNumberFormat="1" applyFont="1" applyFill="1" applyBorder="1" applyAlignment="1">
      <alignment horizontal="centerContinuous" vertical="center" wrapText="1" readingOrder="2"/>
    </xf>
    <xf numFmtId="20" fontId="4" fillId="4" borderId="2" xfId="0" applyNumberFormat="1" applyFont="1" applyFill="1" applyBorder="1" applyAlignment="1">
      <alignment horizontal="centerContinuous" vertical="center"/>
    </xf>
    <xf numFmtId="46" fontId="4" fillId="4" borderId="2" xfId="0" applyNumberFormat="1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Continuous" vertical="center"/>
    </xf>
    <xf numFmtId="164" fontId="7" fillId="5" borderId="1" xfId="0" applyNumberFormat="1" applyFont="1" applyFill="1" applyBorder="1" applyAlignment="1">
      <alignment horizontal="center" vertical="center" wrapText="1" readingOrder="1"/>
    </xf>
    <xf numFmtId="164" fontId="3" fillId="5" borderId="1" xfId="0" applyNumberFormat="1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164" fontId="8" fillId="0" borderId="7" xfId="0" applyNumberFormat="1" applyFont="1" applyBorder="1" applyAlignment="1">
      <alignment horizontal="center" vertical="center" wrapText="1" readingOrder="1"/>
    </xf>
    <xf numFmtId="164" fontId="3" fillId="5" borderId="8" xfId="0" applyNumberFormat="1" applyFont="1" applyFill="1" applyBorder="1" applyAlignment="1">
      <alignment horizontal="center" vertical="center" wrapText="1" readingOrder="1"/>
    </xf>
    <xf numFmtId="164" fontId="3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 readingOrder="1"/>
    </xf>
    <xf numFmtId="49" fontId="3" fillId="0" borderId="10" xfId="0" applyNumberFormat="1" applyFont="1" applyBorder="1"/>
    <xf numFmtId="20" fontId="3" fillId="0" borderId="1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readingOrder="1"/>
    </xf>
    <xf numFmtId="49" fontId="3" fillId="0" borderId="11" xfId="0" applyNumberFormat="1" applyFont="1" applyBorder="1"/>
    <xf numFmtId="164" fontId="8" fillId="5" borderId="7" xfId="0" applyNumberFormat="1" applyFont="1" applyFill="1" applyBorder="1" applyAlignment="1">
      <alignment horizontal="center" vertical="center" wrapText="1" readingOrder="1"/>
    </xf>
    <xf numFmtId="0" fontId="7" fillId="5" borderId="7" xfId="0" applyFont="1" applyFill="1" applyBorder="1" applyAlignment="1">
      <alignment horizontal="center" vertical="center" wrapText="1" readingOrder="1"/>
    </xf>
    <xf numFmtId="164" fontId="3" fillId="5" borderId="7" xfId="0" applyNumberFormat="1" applyFont="1" applyFill="1" applyBorder="1" applyAlignment="1">
      <alignment horizontal="center" vertical="center" wrapText="1" readingOrder="1"/>
    </xf>
    <xf numFmtId="49" fontId="3" fillId="0" borderId="13" xfId="0" applyNumberFormat="1" applyFont="1" applyBorder="1"/>
    <xf numFmtId="20" fontId="3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 readingOrder="1"/>
    </xf>
    <xf numFmtId="49" fontId="3" fillId="0" borderId="7" xfId="0" applyNumberFormat="1" applyFont="1" applyBorder="1"/>
    <xf numFmtId="164" fontId="3" fillId="0" borderId="4" xfId="0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 textRotation="90" wrapText="1"/>
    </xf>
    <xf numFmtId="164" fontId="5" fillId="0" borderId="7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top" textRotation="90" wrapText="1"/>
    </xf>
    <xf numFmtId="49" fontId="2" fillId="5" borderId="5" xfId="0" applyNumberFormat="1" applyFont="1" applyFill="1" applyBorder="1"/>
    <xf numFmtId="164" fontId="5" fillId="0" borderId="5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6" fontId="3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2" fillId="5" borderId="9" xfId="0" applyNumberFormat="1" applyFont="1" applyFill="1" applyBorder="1"/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49" fontId="2" fillId="5" borderId="7" xfId="0" applyNumberFormat="1" applyFont="1" applyFill="1" applyBorder="1"/>
    <xf numFmtId="49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 applyAlignment="1">
      <alignment wrapText="1"/>
    </xf>
    <xf numFmtId="0" fontId="2" fillId="5" borderId="0" xfId="0" applyFont="1" applyFill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164" fontId="1" fillId="3" borderId="1" xfId="0" applyNumberFormat="1" applyFont="1" applyFill="1" applyBorder="1" applyAlignment="1">
      <alignment horizontal="left" vertical="center" readingOrder="2"/>
    </xf>
    <xf numFmtId="0" fontId="1" fillId="3" borderId="2" xfId="0" applyFont="1" applyFill="1" applyBorder="1" applyAlignment="1">
      <alignment horizontal="left" vertical="center" wrapText="1" readingOrder="2"/>
    </xf>
    <xf numFmtId="0" fontId="1" fillId="3" borderId="2" xfId="0" applyFont="1" applyFill="1" applyBorder="1" applyAlignment="1">
      <alignment horizontal="left" vertical="center" readingOrder="2"/>
    </xf>
    <xf numFmtId="0" fontId="12" fillId="5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.%20AM\1.%20AM%20__%2020th%20Majlis.xlsx" TargetMode="External"/><Relationship Id="rId1" Type="http://schemas.openxmlformats.org/officeDocument/2006/relationships/externalLinkPath" Target="/20th%20MAJLIS%20DOCS/3.%20HAAZIREE/1.%20AM/1.%20AM%20__%20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68B2-1030-4677-84D9-B07C59FEC605}">
  <dimension ref="A1:Q70"/>
  <sheetViews>
    <sheetView tabSelected="1" workbookViewId="0">
      <selection sqref="A1:Q67"/>
    </sheetView>
  </sheetViews>
  <sheetFormatPr defaultColWidth="9.140625" defaultRowHeight="15.75" x14ac:dyDescent="0.25"/>
  <cols>
    <col min="1" max="1" width="16.28515625" style="82" customWidth="1"/>
    <col min="2" max="2" width="14.5703125" style="83" customWidth="1"/>
    <col min="3" max="3" width="15.140625" style="84" customWidth="1"/>
    <col min="4" max="5" width="9.140625" style="2"/>
    <col min="6" max="6" width="11" style="2" customWidth="1"/>
    <col min="7" max="11" width="9" style="2" customWidth="1"/>
    <col min="12" max="17" width="9.140625" style="2"/>
    <col min="18" max="18" width="4.42578125" style="2" customWidth="1"/>
    <col min="19" max="16384" width="9.140625" style="2"/>
  </cols>
  <sheetData>
    <row r="1" spans="1:17" ht="43.5" customHeight="1" x14ac:dyDescent="0.25">
      <c r="A1" s="1" t="s">
        <v>0</v>
      </c>
      <c r="B1" s="87"/>
      <c r="C1" s="88"/>
      <c r="D1" s="89" t="s">
        <v>1</v>
      </c>
      <c r="E1" s="89"/>
      <c r="F1" s="89"/>
      <c r="G1" s="89"/>
      <c r="H1" s="89"/>
      <c r="I1" s="89"/>
      <c r="J1" s="89"/>
      <c r="K1" s="89"/>
      <c r="L1" s="85"/>
      <c r="M1" s="85"/>
      <c r="N1" s="85"/>
      <c r="O1" s="85"/>
      <c r="P1" s="85"/>
      <c r="Q1" s="86"/>
    </row>
    <row r="2" spans="1:17" ht="21.75" customHeight="1" x14ac:dyDescent="0.25">
      <c r="A2" s="3"/>
      <c r="B2" s="4"/>
      <c r="C2" s="5"/>
      <c r="D2" s="6">
        <v>2025</v>
      </c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21.75" customHeight="1" x14ac:dyDescent="0.25">
      <c r="A3" s="10"/>
      <c r="B3" s="11"/>
      <c r="C3" s="12"/>
      <c r="D3" s="13" t="s">
        <v>2</v>
      </c>
      <c r="E3" s="14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x14ac:dyDescent="0.25">
      <c r="A4" s="18" t="s">
        <v>68</v>
      </c>
      <c r="B4" s="19" t="s">
        <v>69</v>
      </c>
      <c r="C4" s="20">
        <v>9</v>
      </c>
      <c r="D4" s="21">
        <v>0.88194444444444442</v>
      </c>
      <c r="E4" s="21">
        <v>0.89166666666666672</v>
      </c>
      <c r="F4" s="22">
        <f t="shared" ref="F4:F7" si="0">E4-D4</f>
        <v>9.7222222222222987E-3</v>
      </c>
      <c r="G4" s="30" t="s">
        <v>5</v>
      </c>
      <c r="H4" s="30" t="s">
        <v>5</v>
      </c>
      <c r="I4" s="30" t="s">
        <v>5</v>
      </c>
      <c r="J4" s="30" t="s">
        <v>5</v>
      </c>
      <c r="K4" s="31" t="s">
        <v>8</v>
      </c>
      <c r="L4" s="30" t="s">
        <v>5</v>
      </c>
      <c r="M4" s="30" t="s">
        <v>5</v>
      </c>
      <c r="N4" s="30" t="s">
        <v>5</v>
      </c>
      <c r="O4" s="30" t="s">
        <v>5</v>
      </c>
      <c r="P4" s="30" t="s">
        <v>5</v>
      </c>
      <c r="Q4" s="30" t="s">
        <v>5</v>
      </c>
    </row>
    <row r="5" spans="1:17" x14ac:dyDescent="0.25">
      <c r="A5" s="18" t="s">
        <v>68</v>
      </c>
      <c r="B5" s="19">
        <v>45784</v>
      </c>
      <c r="C5" s="20">
        <v>8</v>
      </c>
      <c r="D5" s="21">
        <v>0.48055555555555557</v>
      </c>
      <c r="E5" s="21">
        <v>0.48402777777777778</v>
      </c>
      <c r="F5" s="22">
        <f t="shared" si="0"/>
        <v>3.4722222222222099E-3</v>
      </c>
      <c r="G5" s="30" t="s">
        <v>5</v>
      </c>
      <c r="H5" s="30" t="s">
        <v>5</v>
      </c>
      <c r="I5" s="30" t="s">
        <v>5</v>
      </c>
      <c r="J5" s="30" t="s">
        <v>5</v>
      </c>
      <c r="K5" s="31" t="s">
        <v>8</v>
      </c>
      <c r="L5" s="32" t="s">
        <v>13</v>
      </c>
      <c r="M5" s="29" t="s">
        <v>26</v>
      </c>
      <c r="N5" s="30" t="s">
        <v>5</v>
      </c>
      <c r="O5" s="30" t="s">
        <v>5</v>
      </c>
      <c r="P5" s="30" t="s">
        <v>5</v>
      </c>
      <c r="Q5" s="30" t="s">
        <v>5</v>
      </c>
    </row>
    <row r="6" spans="1:17" x14ac:dyDescent="0.25">
      <c r="A6" s="18" t="s">
        <v>68</v>
      </c>
      <c r="B6" s="19">
        <v>45782</v>
      </c>
      <c r="C6" s="20">
        <v>7</v>
      </c>
      <c r="D6" s="21">
        <v>0.50277777777777777</v>
      </c>
      <c r="E6" s="21">
        <v>0.51111111111111107</v>
      </c>
      <c r="F6" s="22">
        <f t="shared" si="0"/>
        <v>8.3333333333333037E-3</v>
      </c>
      <c r="G6" s="30" t="s">
        <v>5</v>
      </c>
      <c r="H6" s="30" t="s">
        <v>5</v>
      </c>
      <c r="I6" s="30" t="s">
        <v>5</v>
      </c>
      <c r="J6" s="30" t="s">
        <v>5</v>
      </c>
      <c r="K6" s="29" t="s">
        <v>6</v>
      </c>
      <c r="L6" s="32" t="s">
        <v>13</v>
      </c>
      <c r="M6" s="30" t="s">
        <v>5</v>
      </c>
      <c r="N6" s="30" t="s">
        <v>5</v>
      </c>
      <c r="O6" s="30" t="s">
        <v>5</v>
      </c>
      <c r="P6" s="30" t="s">
        <v>5</v>
      </c>
      <c r="Q6" s="30" t="s">
        <v>5</v>
      </c>
    </row>
    <row r="7" spans="1:17" x14ac:dyDescent="0.25">
      <c r="A7" s="18" t="s">
        <v>70</v>
      </c>
      <c r="B7" s="19" t="s">
        <v>71</v>
      </c>
      <c r="C7" s="20">
        <v>6</v>
      </c>
      <c r="D7" s="21">
        <v>0.50138888888888888</v>
      </c>
      <c r="E7" s="21">
        <v>0.50972222222222219</v>
      </c>
      <c r="F7" s="22">
        <f t="shared" si="0"/>
        <v>8.3333333333333037E-3</v>
      </c>
      <c r="G7" s="30" t="s">
        <v>5</v>
      </c>
      <c r="H7" s="30" t="s">
        <v>5</v>
      </c>
      <c r="I7" s="30" t="s">
        <v>5</v>
      </c>
      <c r="J7" s="30" t="s">
        <v>5</v>
      </c>
      <c r="K7" s="30" t="s">
        <v>5</v>
      </c>
      <c r="L7" s="30" t="s">
        <v>5</v>
      </c>
      <c r="M7" s="30" t="s">
        <v>5</v>
      </c>
      <c r="N7" s="30" t="s">
        <v>5</v>
      </c>
      <c r="O7" s="30" t="s">
        <v>5</v>
      </c>
      <c r="P7" s="30" t="s">
        <v>5</v>
      </c>
      <c r="Q7" s="30" t="s">
        <v>5</v>
      </c>
    </row>
    <row r="8" spans="1:17" x14ac:dyDescent="0.25">
      <c r="A8" s="18" t="s">
        <v>3</v>
      </c>
      <c r="B8" s="19" t="s">
        <v>4</v>
      </c>
      <c r="C8" s="20">
        <v>5</v>
      </c>
      <c r="D8" s="21">
        <v>0.58402777777777781</v>
      </c>
      <c r="E8" s="21">
        <v>0.58958333333333335</v>
      </c>
      <c r="F8" s="22">
        <f t="shared" ref="F8" si="1">E8-D8</f>
        <v>5.5555555555555358E-3</v>
      </c>
      <c r="G8" s="28" t="s">
        <v>5</v>
      </c>
      <c r="H8" s="28" t="s">
        <v>5</v>
      </c>
      <c r="I8" s="29" t="s">
        <v>6</v>
      </c>
      <c r="J8" s="28" t="s">
        <v>5</v>
      </c>
      <c r="K8" s="28" t="s">
        <v>5</v>
      </c>
      <c r="L8" s="28" t="s">
        <v>5</v>
      </c>
      <c r="M8" s="28" t="s">
        <v>5</v>
      </c>
      <c r="N8" s="28" t="s">
        <v>5</v>
      </c>
      <c r="O8" s="28" t="s">
        <v>5</v>
      </c>
      <c r="P8" s="28" t="s">
        <v>5</v>
      </c>
      <c r="Q8" s="30" t="s">
        <v>5</v>
      </c>
    </row>
    <row r="9" spans="1:17" x14ac:dyDescent="0.25">
      <c r="A9" s="18" t="s">
        <v>3</v>
      </c>
      <c r="B9" s="19" t="s">
        <v>7</v>
      </c>
      <c r="C9" s="20">
        <v>4</v>
      </c>
      <c r="D9" s="21">
        <v>0.45902777777777776</v>
      </c>
      <c r="E9" s="21">
        <v>0.46458333333333335</v>
      </c>
      <c r="F9" s="22">
        <f t="shared" ref="F9:F50" si="2">E9-D9</f>
        <v>5.5555555555555913E-3</v>
      </c>
      <c r="G9" s="28" t="s">
        <v>5</v>
      </c>
      <c r="H9" s="28" t="s">
        <v>5</v>
      </c>
      <c r="I9" s="31" t="s">
        <v>8</v>
      </c>
      <c r="J9" s="28" t="s">
        <v>5</v>
      </c>
      <c r="K9" s="28" t="s">
        <v>5</v>
      </c>
      <c r="L9" s="28" t="s">
        <v>5</v>
      </c>
      <c r="M9" s="28" t="s">
        <v>5</v>
      </c>
      <c r="N9" s="28" t="s">
        <v>5</v>
      </c>
      <c r="O9" s="28" t="s">
        <v>5</v>
      </c>
      <c r="P9" s="28" t="s">
        <v>5</v>
      </c>
      <c r="Q9" s="31" t="s">
        <v>8</v>
      </c>
    </row>
    <row r="10" spans="1:17" x14ac:dyDescent="0.25">
      <c r="A10" s="23" t="s">
        <v>9</v>
      </c>
      <c r="B10" s="19" t="s">
        <v>10</v>
      </c>
      <c r="C10" s="20">
        <v>3</v>
      </c>
      <c r="D10" s="21">
        <v>0.52708333333333335</v>
      </c>
      <c r="E10" s="21">
        <v>0.53125</v>
      </c>
      <c r="F10" s="22">
        <f t="shared" si="2"/>
        <v>4.1666666666666519E-3</v>
      </c>
      <c r="G10" s="31" t="s">
        <v>8</v>
      </c>
      <c r="H10" s="30" t="s">
        <v>5</v>
      </c>
      <c r="I10" s="30" t="s">
        <v>5</v>
      </c>
      <c r="J10" s="30" t="s">
        <v>5</v>
      </c>
      <c r="K10" s="30" t="s">
        <v>5</v>
      </c>
      <c r="L10" s="30" t="s">
        <v>5</v>
      </c>
      <c r="M10" s="30" t="s">
        <v>5</v>
      </c>
      <c r="N10" s="30" t="s">
        <v>5</v>
      </c>
      <c r="O10" s="30" t="s">
        <v>5</v>
      </c>
      <c r="P10" s="30" t="s">
        <v>5</v>
      </c>
      <c r="Q10" s="30" t="s">
        <v>5</v>
      </c>
    </row>
    <row r="11" spans="1:17" x14ac:dyDescent="0.25">
      <c r="A11" s="23" t="s">
        <v>9</v>
      </c>
      <c r="B11" s="19" t="s">
        <v>11</v>
      </c>
      <c r="C11" s="20">
        <v>2</v>
      </c>
      <c r="D11" s="21">
        <v>0.48125000000000001</v>
      </c>
      <c r="E11" s="21">
        <v>0.50902777777777775</v>
      </c>
      <c r="F11" s="22">
        <f t="shared" si="2"/>
        <v>2.7777777777777735E-2</v>
      </c>
      <c r="G11" s="30" t="s">
        <v>5</v>
      </c>
      <c r="H11" s="30" t="s">
        <v>5</v>
      </c>
      <c r="I11" s="30" t="s">
        <v>5</v>
      </c>
      <c r="J11" s="30" t="s">
        <v>5</v>
      </c>
      <c r="K11" s="30" t="s">
        <v>5</v>
      </c>
      <c r="L11" s="30" t="s">
        <v>5</v>
      </c>
      <c r="M11" s="30" t="s">
        <v>5</v>
      </c>
      <c r="N11" s="30" t="s">
        <v>5</v>
      </c>
      <c r="O11" s="30" t="s">
        <v>5</v>
      </c>
      <c r="P11" s="30" t="s">
        <v>5</v>
      </c>
      <c r="Q11" s="30" t="s">
        <v>5</v>
      </c>
    </row>
    <row r="12" spans="1:17" x14ac:dyDescent="0.25">
      <c r="A12" s="23" t="s">
        <v>9</v>
      </c>
      <c r="B12" s="24" t="s">
        <v>12</v>
      </c>
      <c r="C12" s="25">
        <v>1</v>
      </c>
      <c r="D12" s="26">
        <v>0.58402777777777781</v>
      </c>
      <c r="E12" s="26">
        <v>0.59513888888888888</v>
      </c>
      <c r="F12" s="22">
        <f t="shared" si="2"/>
        <v>1.1111111111111072E-2</v>
      </c>
      <c r="G12" s="30" t="s">
        <v>5</v>
      </c>
      <c r="H12" s="30" t="s">
        <v>5</v>
      </c>
      <c r="I12" s="30" t="s">
        <v>5</v>
      </c>
      <c r="J12" s="30" t="s">
        <v>5</v>
      </c>
      <c r="K12" s="30" t="s">
        <v>5</v>
      </c>
      <c r="L12" s="30" t="s">
        <v>5</v>
      </c>
      <c r="M12" s="30" t="s">
        <v>5</v>
      </c>
      <c r="N12" s="30" t="s">
        <v>5</v>
      </c>
      <c r="O12" s="32" t="s">
        <v>13</v>
      </c>
      <c r="P12" s="30" t="s">
        <v>5</v>
      </c>
      <c r="Q12" s="31" t="s">
        <v>8</v>
      </c>
    </row>
    <row r="13" spans="1:17" ht="21.75" customHeight="1" x14ac:dyDescent="0.25">
      <c r="A13" s="10"/>
      <c r="B13" s="11"/>
      <c r="C13" s="12"/>
      <c r="D13" s="13" t="s">
        <v>14</v>
      </c>
      <c r="E13" s="14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ht="21.75" customHeight="1" x14ac:dyDescent="0.25">
      <c r="A14" s="3"/>
      <c r="B14" s="4"/>
      <c r="C14" s="5"/>
      <c r="D14" s="27"/>
      <c r="E14" s="6">
        <v>2024</v>
      </c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</row>
    <row r="15" spans="1:17" ht="21.75" customHeight="1" x14ac:dyDescent="0.25">
      <c r="A15" s="10"/>
      <c r="B15" s="11"/>
      <c r="C15" s="12"/>
      <c r="D15" s="13" t="s">
        <v>15</v>
      </c>
      <c r="E15" s="14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 hidden="1" x14ac:dyDescent="0.25">
      <c r="A16" s="18"/>
      <c r="B16" s="33"/>
      <c r="C16" s="20"/>
      <c r="D16" s="21"/>
      <c r="E16" s="21"/>
      <c r="F16" s="22">
        <f t="shared" si="2"/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idden="1" x14ac:dyDescent="0.25">
      <c r="A17" s="18"/>
      <c r="B17" s="33"/>
      <c r="C17" s="20"/>
      <c r="D17" s="21"/>
      <c r="E17" s="21"/>
      <c r="F17" s="22">
        <f t="shared" si="2"/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4"/>
    </row>
    <row r="18" spans="1:17" hidden="1" x14ac:dyDescent="0.25">
      <c r="A18" s="18"/>
      <c r="B18" s="33"/>
      <c r="C18" s="20"/>
      <c r="D18" s="21"/>
      <c r="E18" s="21"/>
      <c r="F18" s="22">
        <f t="shared" si="2"/>
        <v>0</v>
      </c>
      <c r="G18" s="34"/>
      <c r="H18" s="34"/>
      <c r="I18" s="34"/>
      <c r="J18" s="34"/>
      <c r="K18" s="34"/>
      <c r="L18" s="34"/>
      <c r="M18" s="34"/>
      <c r="N18" s="34"/>
      <c r="O18" s="34"/>
      <c r="P18" s="35"/>
      <c r="Q18" s="34"/>
    </row>
    <row r="19" spans="1:17" hidden="1" x14ac:dyDescent="0.25">
      <c r="A19" s="18"/>
      <c r="B19" s="33"/>
      <c r="C19" s="20"/>
      <c r="D19" s="21"/>
      <c r="E19" s="21"/>
      <c r="F19" s="22">
        <f t="shared" si="2"/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34"/>
    </row>
    <row r="20" spans="1:17" hidden="1" x14ac:dyDescent="0.25">
      <c r="A20" s="18"/>
      <c r="B20" s="33"/>
      <c r="C20" s="20"/>
      <c r="D20" s="21"/>
      <c r="E20" s="21"/>
      <c r="F20" s="22">
        <f t="shared" si="2"/>
        <v>0</v>
      </c>
      <c r="G20" s="34"/>
      <c r="H20" s="34"/>
      <c r="I20" s="34"/>
      <c r="J20" s="34"/>
      <c r="K20" s="34"/>
      <c r="L20" s="35"/>
      <c r="M20" s="36"/>
      <c r="N20" s="36"/>
      <c r="O20" s="34"/>
      <c r="P20" s="34"/>
      <c r="Q20" s="34"/>
    </row>
    <row r="21" spans="1:17" x14ac:dyDescent="0.25">
      <c r="A21" s="18" t="s">
        <v>16</v>
      </c>
      <c r="B21" s="33">
        <v>45638</v>
      </c>
      <c r="C21" s="20">
        <v>27</v>
      </c>
      <c r="D21" s="21">
        <v>0.48333333333333334</v>
      </c>
      <c r="E21" s="21">
        <v>0.48888888888888887</v>
      </c>
      <c r="F21" s="22">
        <f t="shared" si="2"/>
        <v>5.5555555555555358E-3</v>
      </c>
      <c r="G21" s="32" t="s">
        <v>13</v>
      </c>
      <c r="H21" s="30" t="s">
        <v>5</v>
      </c>
      <c r="I21" s="30" t="s">
        <v>5</v>
      </c>
      <c r="J21" s="30" t="s">
        <v>5</v>
      </c>
      <c r="K21" s="30" t="s">
        <v>5</v>
      </c>
      <c r="L21" s="30" t="s">
        <v>5</v>
      </c>
      <c r="M21" s="30" t="s">
        <v>5</v>
      </c>
      <c r="N21" s="30" t="s">
        <v>5</v>
      </c>
      <c r="O21" s="30" t="s">
        <v>5</v>
      </c>
      <c r="P21" s="30" t="s">
        <v>5</v>
      </c>
      <c r="Q21" s="30" t="s">
        <v>5</v>
      </c>
    </row>
    <row r="22" spans="1:17" x14ac:dyDescent="0.25">
      <c r="A22" s="18" t="s">
        <v>16</v>
      </c>
      <c r="B22" s="33">
        <v>45637</v>
      </c>
      <c r="C22" s="20">
        <v>26</v>
      </c>
      <c r="D22" s="21">
        <v>0.48333333333333334</v>
      </c>
      <c r="E22" s="21">
        <v>0.48958333333333331</v>
      </c>
      <c r="F22" s="22">
        <f t="shared" si="2"/>
        <v>6.2499999999999778E-3</v>
      </c>
      <c r="G22" s="32" t="s">
        <v>13</v>
      </c>
      <c r="H22" s="30" t="s">
        <v>5</v>
      </c>
      <c r="I22" s="30" t="s">
        <v>5</v>
      </c>
      <c r="J22" s="30" t="s">
        <v>5</v>
      </c>
      <c r="K22" s="30" t="s">
        <v>5</v>
      </c>
      <c r="L22" s="30" t="s">
        <v>5</v>
      </c>
      <c r="M22" s="30" t="s">
        <v>5</v>
      </c>
      <c r="N22" s="30" t="s">
        <v>5</v>
      </c>
      <c r="O22" s="30" t="s">
        <v>5</v>
      </c>
      <c r="P22" s="30" t="s">
        <v>5</v>
      </c>
      <c r="Q22" s="30" t="s">
        <v>5</v>
      </c>
    </row>
    <row r="23" spans="1:17" x14ac:dyDescent="0.25">
      <c r="A23" s="18" t="s">
        <v>17</v>
      </c>
      <c r="B23" s="33" t="s">
        <v>18</v>
      </c>
      <c r="C23" s="37">
        <v>25</v>
      </c>
      <c r="D23" s="38">
        <v>0.37986111111111109</v>
      </c>
      <c r="E23" s="38">
        <v>0.39444444444444443</v>
      </c>
      <c r="F23" s="22">
        <f t="shared" si="2"/>
        <v>1.4583333333333337E-2</v>
      </c>
      <c r="G23" s="30" t="s">
        <v>5</v>
      </c>
      <c r="H23" s="30" t="s">
        <v>5</v>
      </c>
      <c r="I23" s="30" t="s">
        <v>5</v>
      </c>
      <c r="J23" s="30" t="s">
        <v>5</v>
      </c>
      <c r="K23" s="30" t="s">
        <v>5</v>
      </c>
      <c r="L23" s="30" t="s">
        <v>5</v>
      </c>
      <c r="M23" s="30" t="s">
        <v>5</v>
      </c>
      <c r="N23" s="30" t="s">
        <v>5</v>
      </c>
      <c r="O23" s="30" t="s">
        <v>5</v>
      </c>
      <c r="P23" s="31" t="s">
        <v>8</v>
      </c>
      <c r="Q23" s="30" t="s">
        <v>5</v>
      </c>
    </row>
    <row r="24" spans="1:17" ht="21.75" customHeight="1" x14ac:dyDescent="0.25">
      <c r="A24" s="18" t="s">
        <v>17</v>
      </c>
      <c r="B24" s="33">
        <v>45615</v>
      </c>
      <c r="C24" s="37">
        <v>24</v>
      </c>
      <c r="D24" s="38">
        <v>0.48194444444444445</v>
      </c>
      <c r="E24" s="38">
        <v>0.54374999999999996</v>
      </c>
      <c r="F24" s="22">
        <f t="shared" si="2"/>
        <v>6.1805555555555503E-2</v>
      </c>
      <c r="G24" s="30" t="s">
        <v>5</v>
      </c>
      <c r="H24" s="30" t="s">
        <v>5</v>
      </c>
      <c r="I24" s="30" t="s">
        <v>5</v>
      </c>
      <c r="J24" s="30" t="s">
        <v>5</v>
      </c>
      <c r="K24" s="30" t="s">
        <v>5</v>
      </c>
      <c r="L24" s="30" t="s">
        <v>5</v>
      </c>
      <c r="M24" s="30" t="s">
        <v>5</v>
      </c>
      <c r="N24" s="30" t="s">
        <v>5</v>
      </c>
      <c r="O24" s="31" t="s">
        <v>8</v>
      </c>
      <c r="P24" s="30" t="s">
        <v>5</v>
      </c>
      <c r="Q24" s="30" t="s">
        <v>5</v>
      </c>
    </row>
    <row r="25" spans="1:17" ht="21.75" customHeight="1" x14ac:dyDescent="0.25">
      <c r="A25" s="18" t="s">
        <v>17</v>
      </c>
      <c r="B25" s="33" t="s">
        <v>19</v>
      </c>
      <c r="C25" s="37">
        <v>23</v>
      </c>
      <c r="D25" s="38">
        <v>0.47847222222222224</v>
      </c>
      <c r="E25" s="38">
        <v>0.5</v>
      </c>
      <c r="F25" s="22">
        <f t="shared" si="2"/>
        <v>2.1527777777777757E-2</v>
      </c>
      <c r="G25" s="30" t="s">
        <v>5</v>
      </c>
      <c r="H25" s="30" t="s">
        <v>5</v>
      </c>
      <c r="I25" s="30" t="s">
        <v>5</v>
      </c>
      <c r="J25" s="30" t="s">
        <v>5</v>
      </c>
      <c r="K25" s="30" t="s">
        <v>5</v>
      </c>
      <c r="L25" s="30" t="s">
        <v>5</v>
      </c>
      <c r="M25" s="30" t="s">
        <v>5</v>
      </c>
      <c r="N25" s="30" t="s">
        <v>5</v>
      </c>
      <c r="O25" s="30" t="s">
        <v>5</v>
      </c>
      <c r="P25" s="30" t="s">
        <v>5</v>
      </c>
      <c r="Q25" s="30" t="s">
        <v>5</v>
      </c>
    </row>
    <row r="26" spans="1:17" ht="21.75" customHeight="1" x14ac:dyDescent="0.25">
      <c r="A26" s="18" t="s">
        <v>17</v>
      </c>
      <c r="B26" s="33">
        <v>45600</v>
      </c>
      <c r="C26" s="37">
        <v>22</v>
      </c>
      <c r="D26" s="38">
        <v>0.48194444444444445</v>
      </c>
      <c r="E26" s="38">
        <v>0.49305555555555558</v>
      </c>
      <c r="F26" s="22">
        <f t="shared" si="2"/>
        <v>1.1111111111111127E-2</v>
      </c>
      <c r="G26" s="30" t="s">
        <v>5</v>
      </c>
      <c r="H26" s="30" t="s">
        <v>5</v>
      </c>
      <c r="I26" s="32" t="s">
        <v>13</v>
      </c>
      <c r="J26" s="30" t="s">
        <v>5</v>
      </c>
      <c r="K26" s="30" t="s">
        <v>5</v>
      </c>
      <c r="L26" s="30" t="s">
        <v>5</v>
      </c>
      <c r="M26" s="30" t="s">
        <v>5</v>
      </c>
      <c r="N26" s="31" t="s">
        <v>8</v>
      </c>
      <c r="O26" s="30" t="s">
        <v>5</v>
      </c>
      <c r="P26" s="30" t="s">
        <v>5</v>
      </c>
      <c r="Q26" s="30" t="s">
        <v>5</v>
      </c>
    </row>
    <row r="27" spans="1:17" ht="21.75" customHeight="1" x14ac:dyDescent="0.25">
      <c r="A27" s="18" t="s">
        <v>20</v>
      </c>
      <c r="B27" s="33" t="s">
        <v>21</v>
      </c>
      <c r="C27" s="37">
        <v>21</v>
      </c>
      <c r="D27" s="38">
        <v>0.45902777777777776</v>
      </c>
      <c r="E27" s="38">
        <v>0.46111111111111114</v>
      </c>
      <c r="F27" s="22">
        <f t="shared" si="2"/>
        <v>2.0833333333333814E-3</v>
      </c>
      <c r="G27" s="30" t="s">
        <v>5</v>
      </c>
      <c r="H27" s="30" t="s">
        <v>5</v>
      </c>
      <c r="I27" s="30" t="s">
        <v>5</v>
      </c>
      <c r="J27" s="30" t="s">
        <v>5</v>
      </c>
      <c r="K27" s="31" t="s">
        <v>8</v>
      </c>
      <c r="L27" s="30" t="s">
        <v>5</v>
      </c>
      <c r="M27" s="30" t="s">
        <v>5</v>
      </c>
      <c r="N27" s="30" t="s">
        <v>5</v>
      </c>
      <c r="O27" s="30" t="s">
        <v>5</v>
      </c>
      <c r="P27" s="30" t="s">
        <v>5</v>
      </c>
      <c r="Q27" s="30" t="s">
        <v>5</v>
      </c>
    </row>
    <row r="28" spans="1:17" ht="21.75" customHeight="1" x14ac:dyDescent="0.25">
      <c r="A28" s="10"/>
      <c r="B28" s="11"/>
      <c r="C28" s="12"/>
      <c r="D28" s="13" t="s">
        <v>22</v>
      </c>
      <c r="E28" s="14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1:17" ht="21.75" customHeight="1" x14ac:dyDescent="0.25">
      <c r="A29" s="10"/>
      <c r="B29" s="11"/>
      <c r="C29" s="12"/>
      <c r="D29" s="13" t="s">
        <v>23</v>
      </c>
      <c r="E29" s="14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1:17" ht="21.75" customHeight="1" x14ac:dyDescent="0.25">
      <c r="A30" s="18" t="s">
        <v>24</v>
      </c>
      <c r="B30" s="33" t="s">
        <v>25</v>
      </c>
      <c r="C30" s="37">
        <v>20</v>
      </c>
      <c r="D30" s="38">
        <v>0.62916666666666665</v>
      </c>
      <c r="E30" s="38">
        <v>0.6381944444444444</v>
      </c>
      <c r="F30" s="22">
        <f>E30-D30</f>
        <v>9.0277777777777457E-3</v>
      </c>
      <c r="G30" s="29" t="s">
        <v>6</v>
      </c>
      <c r="H30" s="30" t="s">
        <v>5</v>
      </c>
      <c r="I30" s="30" t="s">
        <v>5</v>
      </c>
      <c r="J30" s="30" t="s">
        <v>5</v>
      </c>
      <c r="K30" s="30" t="s">
        <v>5</v>
      </c>
      <c r="L30" s="30" t="s">
        <v>5</v>
      </c>
      <c r="M30" s="31" t="s">
        <v>8</v>
      </c>
      <c r="N30" s="30" t="s">
        <v>5</v>
      </c>
      <c r="O30" s="32" t="s">
        <v>13</v>
      </c>
      <c r="P30" s="30" t="s">
        <v>5</v>
      </c>
      <c r="Q30" s="30" t="s">
        <v>5</v>
      </c>
    </row>
    <row r="31" spans="1:17" ht="21.75" customHeight="1" x14ac:dyDescent="0.25">
      <c r="A31" s="18" t="s">
        <v>24</v>
      </c>
      <c r="B31" s="33">
        <v>45518</v>
      </c>
      <c r="C31" s="37">
        <v>19</v>
      </c>
      <c r="D31" s="38">
        <v>0.46111111111111114</v>
      </c>
      <c r="E31" s="38">
        <v>0.46875</v>
      </c>
      <c r="F31" s="22">
        <f t="shared" si="2"/>
        <v>7.6388888888888618E-3</v>
      </c>
      <c r="G31" s="30" t="s">
        <v>5</v>
      </c>
      <c r="H31" s="30" t="s">
        <v>5</v>
      </c>
      <c r="I31" s="30" t="s">
        <v>5</v>
      </c>
      <c r="J31" s="30" t="s">
        <v>5</v>
      </c>
      <c r="K31" s="30" t="s">
        <v>5</v>
      </c>
      <c r="L31" s="30" t="s">
        <v>5</v>
      </c>
      <c r="M31" s="30" t="s">
        <v>5</v>
      </c>
      <c r="N31" s="30" t="s">
        <v>5</v>
      </c>
      <c r="O31" s="30" t="s">
        <v>5</v>
      </c>
      <c r="P31" s="30" t="s">
        <v>5</v>
      </c>
      <c r="Q31" s="30" t="s">
        <v>5</v>
      </c>
    </row>
    <row r="32" spans="1:17" ht="21.75" customHeight="1" x14ac:dyDescent="0.25">
      <c r="A32" s="18" t="s">
        <v>24</v>
      </c>
      <c r="B32" s="33">
        <v>45509</v>
      </c>
      <c r="C32" s="37">
        <v>18</v>
      </c>
      <c r="D32" s="38">
        <v>0.47291666666666665</v>
      </c>
      <c r="E32" s="38">
        <v>0.5083333333333333</v>
      </c>
      <c r="F32" s="22">
        <f t="shared" si="2"/>
        <v>3.5416666666666652E-2</v>
      </c>
      <c r="G32" s="30" t="s">
        <v>5</v>
      </c>
      <c r="H32" s="30" t="s">
        <v>5</v>
      </c>
      <c r="I32" s="30" t="s">
        <v>5</v>
      </c>
      <c r="J32" s="30" t="s">
        <v>5</v>
      </c>
      <c r="K32" s="30" t="s">
        <v>5</v>
      </c>
      <c r="L32" s="30" t="s">
        <v>5</v>
      </c>
      <c r="M32" s="29" t="s">
        <v>26</v>
      </c>
      <c r="N32" s="30" t="s">
        <v>5</v>
      </c>
      <c r="O32" s="30" t="s">
        <v>5</v>
      </c>
      <c r="P32" s="39" t="s">
        <v>13</v>
      </c>
      <c r="Q32" s="30" t="s">
        <v>5</v>
      </c>
    </row>
    <row r="33" spans="1:17" ht="21.75" customHeight="1" x14ac:dyDescent="0.25">
      <c r="A33" s="18" t="s">
        <v>27</v>
      </c>
      <c r="B33" s="33">
        <v>45504</v>
      </c>
      <c r="C33" s="37">
        <v>17</v>
      </c>
      <c r="D33" s="38">
        <v>0.58680555555555558</v>
      </c>
      <c r="E33" s="38">
        <v>0.61388888888888893</v>
      </c>
      <c r="F33" s="22">
        <f t="shared" si="2"/>
        <v>2.7083333333333348E-2</v>
      </c>
      <c r="G33" s="30" t="s">
        <v>5</v>
      </c>
      <c r="H33" s="30" t="s">
        <v>5</v>
      </c>
      <c r="I33" s="30" t="s">
        <v>5</v>
      </c>
      <c r="J33" s="30" t="s">
        <v>5</v>
      </c>
      <c r="K33" s="30" t="s">
        <v>5</v>
      </c>
      <c r="L33" s="30" t="s">
        <v>5</v>
      </c>
      <c r="M33" s="30" t="s">
        <v>5</v>
      </c>
      <c r="N33" s="30" t="s">
        <v>5</v>
      </c>
      <c r="O33" s="31" t="s">
        <v>8</v>
      </c>
      <c r="P33" s="30" t="s">
        <v>5</v>
      </c>
      <c r="Q33" s="30" t="s">
        <v>5</v>
      </c>
    </row>
    <row r="34" spans="1:17" ht="21.75" customHeight="1" x14ac:dyDescent="0.25">
      <c r="A34" s="18" t="s">
        <v>27</v>
      </c>
      <c r="B34" s="33">
        <v>45501</v>
      </c>
      <c r="C34" s="37">
        <v>16</v>
      </c>
      <c r="D34" s="38">
        <v>0.46527777777777779</v>
      </c>
      <c r="E34" s="38">
        <v>0.48541666666666666</v>
      </c>
      <c r="F34" s="22">
        <f t="shared" si="2"/>
        <v>2.0138888888888873E-2</v>
      </c>
      <c r="G34" s="30" t="s">
        <v>5</v>
      </c>
      <c r="H34" s="30" t="s">
        <v>5</v>
      </c>
      <c r="I34" s="30" t="s">
        <v>5</v>
      </c>
      <c r="J34" s="30" t="s">
        <v>5</v>
      </c>
      <c r="K34" s="30" t="s">
        <v>5</v>
      </c>
      <c r="L34" s="30" t="s">
        <v>5</v>
      </c>
      <c r="M34" s="29" t="s">
        <v>26</v>
      </c>
      <c r="N34" s="30" t="s">
        <v>5</v>
      </c>
      <c r="O34" s="30" t="s">
        <v>5</v>
      </c>
      <c r="P34" s="30" t="s">
        <v>5</v>
      </c>
      <c r="Q34" s="31" t="s">
        <v>8</v>
      </c>
    </row>
    <row r="35" spans="1:17" ht="21.75" customHeight="1" x14ac:dyDescent="0.25">
      <c r="A35" s="18" t="s">
        <v>27</v>
      </c>
      <c r="B35" s="33">
        <v>45497</v>
      </c>
      <c r="C35" s="37">
        <v>15</v>
      </c>
      <c r="D35" s="38">
        <v>0.59097222222222223</v>
      </c>
      <c r="E35" s="38">
        <v>0.59930555555555554</v>
      </c>
      <c r="F35" s="22">
        <f t="shared" si="2"/>
        <v>8.3333333333333037E-3</v>
      </c>
      <c r="G35" s="30" t="s">
        <v>5</v>
      </c>
      <c r="H35" s="30" t="s">
        <v>5</v>
      </c>
      <c r="I35" s="31" t="s">
        <v>8</v>
      </c>
      <c r="J35" s="30" t="s">
        <v>5</v>
      </c>
      <c r="K35" s="30" t="s">
        <v>5</v>
      </c>
      <c r="L35" s="30" t="s">
        <v>5</v>
      </c>
      <c r="M35" s="30" t="s">
        <v>5</v>
      </c>
      <c r="N35" s="39" t="s">
        <v>13</v>
      </c>
      <c r="O35" s="30" t="s">
        <v>5</v>
      </c>
      <c r="P35" s="30" t="s">
        <v>5</v>
      </c>
      <c r="Q35" s="39" t="s">
        <v>13</v>
      </c>
    </row>
    <row r="36" spans="1:17" ht="21.75" customHeight="1" x14ac:dyDescent="0.25">
      <c r="A36" s="18" t="s">
        <v>27</v>
      </c>
      <c r="B36" s="33">
        <v>45496</v>
      </c>
      <c r="C36" s="20">
        <v>14</v>
      </c>
      <c r="D36" s="21">
        <v>0.93888888888888888</v>
      </c>
      <c r="E36" s="21">
        <v>0.94097222222222221</v>
      </c>
      <c r="F36" s="22">
        <f t="shared" si="2"/>
        <v>2.0833333333333259E-3</v>
      </c>
      <c r="G36" s="31" t="s">
        <v>8</v>
      </c>
      <c r="H36" s="30" t="s">
        <v>5</v>
      </c>
      <c r="I36" s="30" t="s">
        <v>5</v>
      </c>
      <c r="J36" s="30" t="s">
        <v>5</v>
      </c>
      <c r="K36" s="30" t="s">
        <v>5</v>
      </c>
      <c r="L36" s="30" t="s">
        <v>5</v>
      </c>
      <c r="M36" s="29" t="s">
        <v>6</v>
      </c>
      <c r="N36" s="39" t="s">
        <v>13</v>
      </c>
      <c r="O36" s="30" t="s">
        <v>5</v>
      </c>
      <c r="P36" s="30" t="s">
        <v>5</v>
      </c>
      <c r="Q36" s="39" t="s">
        <v>13</v>
      </c>
    </row>
    <row r="37" spans="1:17" ht="21.75" customHeight="1" x14ac:dyDescent="0.25">
      <c r="A37" s="18" t="s">
        <v>27</v>
      </c>
      <c r="B37" s="33">
        <v>45495</v>
      </c>
      <c r="C37" s="37">
        <v>13</v>
      </c>
      <c r="D37" s="38">
        <v>0.86041666666666672</v>
      </c>
      <c r="E37" s="38">
        <v>0.9819444444444444</v>
      </c>
      <c r="F37" s="22">
        <f t="shared" si="2"/>
        <v>0.12152777777777768</v>
      </c>
      <c r="G37" s="30" t="s">
        <v>5</v>
      </c>
      <c r="H37" s="30" t="s">
        <v>5</v>
      </c>
      <c r="I37" s="30" t="s">
        <v>5</v>
      </c>
      <c r="J37" s="30" t="s">
        <v>5</v>
      </c>
      <c r="K37" s="30" t="s">
        <v>5</v>
      </c>
      <c r="L37" s="30" t="s">
        <v>5</v>
      </c>
      <c r="M37" s="29" t="s">
        <v>13</v>
      </c>
      <c r="N37" s="30" t="s">
        <v>5</v>
      </c>
      <c r="O37" s="30" t="s">
        <v>5</v>
      </c>
      <c r="P37" s="30" t="s">
        <v>5</v>
      </c>
      <c r="Q37" s="39" t="s">
        <v>13</v>
      </c>
    </row>
    <row r="38" spans="1:17" ht="21.75" customHeight="1" x14ac:dyDescent="0.25">
      <c r="A38" s="18" t="s">
        <v>27</v>
      </c>
      <c r="B38" s="33">
        <v>45495</v>
      </c>
      <c r="C38" s="37">
        <v>12</v>
      </c>
      <c r="D38" s="38">
        <v>0.46319444444444446</v>
      </c>
      <c r="E38" s="38">
        <v>0.50694444444444442</v>
      </c>
      <c r="F38" s="22">
        <f t="shared" si="2"/>
        <v>4.3749999999999956E-2</v>
      </c>
      <c r="G38" s="30" t="s">
        <v>5</v>
      </c>
      <c r="H38" s="30" t="s">
        <v>5</v>
      </c>
      <c r="I38" s="30" t="s">
        <v>5</v>
      </c>
      <c r="J38" s="30" t="s">
        <v>5</v>
      </c>
      <c r="K38" s="30" t="s">
        <v>5</v>
      </c>
      <c r="L38" s="30" t="s">
        <v>5</v>
      </c>
      <c r="M38" s="32" t="s">
        <v>13</v>
      </c>
      <c r="N38" s="30" t="s">
        <v>5</v>
      </c>
      <c r="O38" s="30" t="s">
        <v>5</v>
      </c>
      <c r="P38" s="30" t="s">
        <v>5</v>
      </c>
      <c r="Q38" s="39" t="s">
        <v>13</v>
      </c>
    </row>
    <row r="39" spans="1:17" ht="21.75" customHeight="1" x14ac:dyDescent="0.25">
      <c r="A39" s="18" t="s">
        <v>27</v>
      </c>
      <c r="B39" s="40">
        <v>45494</v>
      </c>
      <c r="C39" s="41">
        <v>11</v>
      </c>
      <c r="D39" s="38">
        <v>0.86527777777777781</v>
      </c>
      <c r="E39" s="38">
        <v>0.87083333333333335</v>
      </c>
      <c r="F39" s="22">
        <f t="shared" si="2"/>
        <v>5.5555555555555358E-3</v>
      </c>
      <c r="G39" s="30" t="s">
        <v>5</v>
      </c>
      <c r="H39" s="30" t="s">
        <v>5</v>
      </c>
      <c r="I39" s="30" t="s">
        <v>5</v>
      </c>
      <c r="J39" s="30" t="s">
        <v>5</v>
      </c>
      <c r="K39" s="30" t="s">
        <v>5</v>
      </c>
      <c r="L39" s="30" t="s">
        <v>5</v>
      </c>
      <c r="M39" s="30" t="s">
        <v>5</v>
      </c>
      <c r="N39" s="30" t="s">
        <v>5</v>
      </c>
      <c r="O39" s="42" t="s">
        <v>8</v>
      </c>
      <c r="P39" s="30" t="s">
        <v>5</v>
      </c>
      <c r="Q39" s="39" t="s">
        <v>13</v>
      </c>
    </row>
    <row r="40" spans="1:17" ht="21.75" customHeight="1" x14ac:dyDescent="0.25">
      <c r="A40" s="43"/>
      <c r="B40" s="24"/>
      <c r="C40" s="25"/>
      <c r="D40" s="44">
        <v>0.48888888888888887</v>
      </c>
      <c r="E40" s="38">
        <v>0.51041666666666663</v>
      </c>
      <c r="F40" s="45">
        <f t="shared" si="2"/>
        <v>2.1527777777777757E-2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 ht="21.75" customHeight="1" x14ac:dyDescent="0.25">
      <c r="A41" s="47" t="s">
        <v>27</v>
      </c>
      <c r="B41" s="33">
        <v>45494</v>
      </c>
      <c r="C41" s="37">
        <v>10</v>
      </c>
      <c r="D41" s="44">
        <v>0.46250000000000002</v>
      </c>
      <c r="E41" s="38">
        <v>0.47708333333333336</v>
      </c>
      <c r="F41" s="45">
        <f t="shared" si="2"/>
        <v>1.4583333333333337E-2</v>
      </c>
      <c r="G41" s="48" t="s">
        <v>8</v>
      </c>
      <c r="H41" s="49" t="s">
        <v>5</v>
      </c>
      <c r="I41" s="49" t="s">
        <v>5</v>
      </c>
      <c r="J41" s="49" t="s">
        <v>5</v>
      </c>
      <c r="K41" s="49" t="s">
        <v>5</v>
      </c>
      <c r="L41" s="49" t="s">
        <v>5</v>
      </c>
      <c r="M41" s="50" t="s">
        <v>13</v>
      </c>
      <c r="N41" s="49" t="s">
        <v>5</v>
      </c>
      <c r="O41" s="48" t="s">
        <v>8</v>
      </c>
      <c r="P41" s="49" t="s">
        <v>5</v>
      </c>
      <c r="Q41" s="50" t="s">
        <v>13</v>
      </c>
    </row>
    <row r="42" spans="1:17" ht="21.75" customHeight="1" x14ac:dyDescent="0.25">
      <c r="A42" s="51"/>
      <c r="B42" s="40"/>
      <c r="C42" s="41"/>
      <c r="D42" s="52">
        <v>0.48749999999999999</v>
      </c>
      <c r="E42" s="21">
        <v>0.53125</v>
      </c>
      <c r="F42" s="45">
        <f t="shared" si="2"/>
        <v>4.3750000000000011E-2</v>
      </c>
      <c r="G42" s="53"/>
      <c r="H42" s="53"/>
      <c r="I42" s="53"/>
      <c r="J42" s="53"/>
      <c r="K42" s="53"/>
      <c r="L42" s="53"/>
      <c r="M42" s="53"/>
      <c r="N42" s="53"/>
      <c r="O42" s="53"/>
      <c r="P42" s="54"/>
      <c r="Q42" s="54"/>
    </row>
    <row r="43" spans="1:17" ht="21.75" customHeight="1" x14ac:dyDescent="0.25">
      <c r="A43" s="47" t="s">
        <v>27</v>
      </c>
      <c r="B43" s="33">
        <v>45491</v>
      </c>
      <c r="C43" s="37">
        <v>9</v>
      </c>
      <c r="D43" s="52">
        <v>0.4236111111111111</v>
      </c>
      <c r="E43" s="21">
        <v>0.45902777777777776</v>
      </c>
      <c r="F43" s="45">
        <f t="shared" si="2"/>
        <v>3.5416666666666652E-2</v>
      </c>
      <c r="G43" s="48" t="s">
        <v>8</v>
      </c>
      <c r="H43" s="49" t="s">
        <v>5</v>
      </c>
      <c r="I43" s="49" t="s">
        <v>5</v>
      </c>
      <c r="J43" s="49" t="s">
        <v>5</v>
      </c>
      <c r="K43" s="49" t="s">
        <v>5</v>
      </c>
      <c r="L43" s="49" t="s">
        <v>5</v>
      </c>
      <c r="M43" s="49" t="s">
        <v>5</v>
      </c>
      <c r="N43" s="49" t="s">
        <v>5</v>
      </c>
      <c r="O43" s="31" t="s">
        <v>8</v>
      </c>
      <c r="P43" s="49" t="s">
        <v>5</v>
      </c>
      <c r="Q43" s="49" t="s">
        <v>5</v>
      </c>
    </row>
    <row r="44" spans="1:17" ht="21.75" customHeight="1" x14ac:dyDescent="0.25">
      <c r="A44" s="47" t="s">
        <v>27</v>
      </c>
      <c r="B44" s="33">
        <v>45490</v>
      </c>
      <c r="C44" s="55">
        <v>8</v>
      </c>
      <c r="D44" s="52">
        <v>0.87569444444444444</v>
      </c>
      <c r="E44" s="21">
        <v>0.88194444444444442</v>
      </c>
      <c r="F44" s="45">
        <f t="shared" si="2"/>
        <v>6.2499999999999778E-3</v>
      </c>
      <c r="G44" s="31" t="s">
        <v>8</v>
      </c>
      <c r="H44" s="49" t="s">
        <v>5</v>
      </c>
      <c r="I44" s="49" t="s">
        <v>5</v>
      </c>
      <c r="J44" s="49" t="s">
        <v>5</v>
      </c>
      <c r="K44" s="49" t="s">
        <v>5</v>
      </c>
      <c r="L44" s="49" t="s">
        <v>5</v>
      </c>
      <c r="M44" s="49" t="s">
        <v>5</v>
      </c>
      <c r="N44" s="49" t="s">
        <v>5</v>
      </c>
      <c r="O44" s="31" t="s">
        <v>8</v>
      </c>
      <c r="P44" s="49" t="s">
        <v>5</v>
      </c>
      <c r="Q44" s="56" t="s">
        <v>5</v>
      </c>
    </row>
    <row r="45" spans="1:17" ht="21.75" customHeight="1" x14ac:dyDescent="0.25">
      <c r="A45" s="57" t="s">
        <v>27</v>
      </c>
      <c r="B45" s="33">
        <v>45490</v>
      </c>
      <c r="C45" s="37">
        <v>7</v>
      </c>
      <c r="D45" s="21">
        <v>0.59166666666666667</v>
      </c>
      <c r="E45" s="21">
        <v>0.65486111111111112</v>
      </c>
      <c r="F45" s="22">
        <f t="shared" si="2"/>
        <v>6.3194444444444442E-2</v>
      </c>
      <c r="G45" s="49" t="s">
        <v>5</v>
      </c>
      <c r="H45" s="49" t="s">
        <v>5</v>
      </c>
      <c r="I45" s="49" t="s">
        <v>5</v>
      </c>
      <c r="J45" s="49" t="s">
        <v>5</v>
      </c>
      <c r="K45" s="49" t="s">
        <v>5</v>
      </c>
      <c r="L45" s="49" t="s">
        <v>5</v>
      </c>
      <c r="M45" s="32" t="s">
        <v>13</v>
      </c>
      <c r="N45" s="49" t="s">
        <v>5</v>
      </c>
      <c r="O45" s="49" t="s">
        <v>5</v>
      </c>
      <c r="P45" s="49" t="s">
        <v>5</v>
      </c>
      <c r="Q45" s="49" t="s">
        <v>5</v>
      </c>
    </row>
    <row r="46" spans="1:17" ht="21.75" customHeight="1" x14ac:dyDescent="0.25">
      <c r="A46" s="18" t="s">
        <v>27</v>
      </c>
      <c r="B46" s="58">
        <v>45489</v>
      </c>
      <c r="C46" s="20">
        <v>6</v>
      </c>
      <c r="D46" s="21">
        <v>0.59027777777777779</v>
      </c>
      <c r="E46" s="21">
        <v>0.6479166666666667</v>
      </c>
      <c r="F46" s="22">
        <f t="shared" si="2"/>
        <v>5.7638888888888906E-2</v>
      </c>
      <c r="G46" s="30" t="s">
        <v>5</v>
      </c>
      <c r="H46" s="30" t="s">
        <v>5</v>
      </c>
      <c r="I46" s="30" t="s">
        <v>5</v>
      </c>
      <c r="J46" s="30" t="s">
        <v>5</v>
      </c>
      <c r="K46" s="30" t="s">
        <v>5</v>
      </c>
      <c r="L46" s="30" t="s">
        <v>5</v>
      </c>
      <c r="M46" s="30" t="s">
        <v>5</v>
      </c>
      <c r="N46" s="30" t="s">
        <v>5</v>
      </c>
      <c r="O46" s="30" t="s">
        <v>5</v>
      </c>
      <c r="P46" s="30" t="s">
        <v>5</v>
      </c>
      <c r="Q46" s="30" t="s">
        <v>5</v>
      </c>
    </row>
    <row r="47" spans="1:17" ht="21.75" customHeight="1" x14ac:dyDescent="0.25">
      <c r="A47" s="18" t="s">
        <v>28</v>
      </c>
      <c r="B47" s="24">
        <v>45468</v>
      </c>
      <c r="C47" s="20">
        <v>5</v>
      </c>
      <c r="D47" s="21">
        <v>0.46111111111111114</v>
      </c>
      <c r="E47" s="21">
        <v>0.46666666666666667</v>
      </c>
      <c r="F47" s="22">
        <f t="shared" si="2"/>
        <v>5.5555555555555358E-3</v>
      </c>
      <c r="G47" s="30" t="s">
        <v>5</v>
      </c>
      <c r="H47" s="30" t="s">
        <v>5</v>
      </c>
      <c r="I47" s="29" t="s">
        <v>26</v>
      </c>
      <c r="J47" s="30" t="s">
        <v>5</v>
      </c>
      <c r="K47" s="30" t="s">
        <v>5</v>
      </c>
      <c r="L47" s="30" t="s">
        <v>5</v>
      </c>
      <c r="M47" s="30" t="s">
        <v>5</v>
      </c>
      <c r="N47" s="30" t="s">
        <v>5</v>
      </c>
      <c r="O47" s="30" t="s">
        <v>5</v>
      </c>
      <c r="P47" s="30" t="s">
        <v>5</v>
      </c>
      <c r="Q47" s="30" t="s">
        <v>5</v>
      </c>
    </row>
    <row r="48" spans="1:17" ht="21.75" customHeight="1" x14ac:dyDescent="0.25">
      <c r="A48" s="18" t="s">
        <v>28</v>
      </c>
      <c r="B48" s="24">
        <v>45453</v>
      </c>
      <c r="C48" s="20">
        <v>4</v>
      </c>
      <c r="D48" s="21">
        <v>0.46111111111111114</v>
      </c>
      <c r="E48" s="21">
        <v>0.4826388888888889</v>
      </c>
      <c r="F48" s="22">
        <f t="shared" si="2"/>
        <v>2.1527777777777757E-2</v>
      </c>
      <c r="G48" s="30" t="s">
        <v>5</v>
      </c>
      <c r="H48" s="30" t="s">
        <v>5</v>
      </c>
      <c r="I48" s="30" t="s">
        <v>5</v>
      </c>
      <c r="J48" s="30" t="s">
        <v>5</v>
      </c>
      <c r="K48" s="30" t="s">
        <v>5</v>
      </c>
      <c r="L48" s="30" t="s">
        <v>5</v>
      </c>
      <c r="M48" s="30" t="s">
        <v>5</v>
      </c>
      <c r="N48" s="30" t="s">
        <v>5</v>
      </c>
      <c r="O48" s="30" t="s">
        <v>5</v>
      </c>
      <c r="P48" s="30" t="s">
        <v>5</v>
      </c>
      <c r="Q48" s="30" t="s">
        <v>5</v>
      </c>
    </row>
    <row r="49" spans="1:17" ht="23.25" customHeight="1" x14ac:dyDescent="0.25">
      <c r="A49" s="18" t="s">
        <v>28</v>
      </c>
      <c r="B49" s="24">
        <v>45448</v>
      </c>
      <c r="C49" s="20">
        <v>3</v>
      </c>
      <c r="D49" s="21">
        <v>0.58680555555555558</v>
      </c>
      <c r="E49" s="21">
        <v>0.59583333333333333</v>
      </c>
      <c r="F49" s="22">
        <f t="shared" si="2"/>
        <v>9.0277777777777457E-3</v>
      </c>
      <c r="G49" s="30" t="s">
        <v>5</v>
      </c>
      <c r="H49" s="30" t="s">
        <v>5</v>
      </c>
      <c r="I49" s="42" t="s">
        <v>8</v>
      </c>
      <c r="J49" s="30" t="s">
        <v>5</v>
      </c>
      <c r="K49" s="30" t="s">
        <v>5</v>
      </c>
      <c r="L49" s="30" t="s">
        <v>5</v>
      </c>
      <c r="M49" s="29" t="s">
        <v>13</v>
      </c>
      <c r="N49" s="30" t="s">
        <v>5</v>
      </c>
      <c r="O49" s="30" t="s">
        <v>5</v>
      </c>
      <c r="P49" s="30" t="s">
        <v>5</v>
      </c>
      <c r="Q49" s="30" t="s">
        <v>5</v>
      </c>
    </row>
    <row r="50" spans="1:17" ht="21.75" customHeight="1" x14ac:dyDescent="0.25">
      <c r="A50" s="18" t="s">
        <v>28</v>
      </c>
      <c r="B50" s="24">
        <v>45448</v>
      </c>
      <c r="C50" s="20">
        <v>2</v>
      </c>
      <c r="D50" s="21">
        <v>0.46111111111111114</v>
      </c>
      <c r="E50" s="21">
        <v>0.5180555555555556</v>
      </c>
      <c r="F50" s="22">
        <f t="shared" si="2"/>
        <v>5.6944444444444464E-2</v>
      </c>
      <c r="G50" s="30" t="s">
        <v>5</v>
      </c>
      <c r="H50" s="30" t="s">
        <v>5</v>
      </c>
      <c r="I50" s="30" t="s">
        <v>5</v>
      </c>
      <c r="J50" s="30" t="s">
        <v>5</v>
      </c>
      <c r="K50" s="30" t="s">
        <v>5</v>
      </c>
      <c r="L50" s="30" t="s">
        <v>5</v>
      </c>
      <c r="M50" s="30" t="s">
        <v>5</v>
      </c>
      <c r="N50" s="30" t="s">
        <v>5</v>
      </c>
      <c r="O50" s="30" t="s">
        <v>5</v>
      </c>
      <c r="P50" s="30" t="s">
        <v>5</v>
      </c>
      <c r="Q50" s="30" t="s">
        <v>5</v>
      </c>
    </row>
    <row r="51" spans="1:17" ht="21.75" customHeight="1" x14ac:dyDescent="0.25">
      <c r="A51" s="18" t="s">
        <v>28</v>
      </c>
      <c r="B51" s="24">
        <v>45446</v>
      </c>
      <c r="C51" s="25">
        <v>1</v>
      </c>
      <c r="D51" s="26">
        <v>0.63958333333333328</v>
      </c>
      <c r="E51" s="26">
        <v>0.64583333333333337</v>
      </c>
      <c r="F51" s="22">
        <f>E51-D51</f>
        <v>6.2500000000000888E-3</v>
      </c>
      <c r="G51" s="28" t="s">
        <v>5</v>
      </c>
      <c r="H51" s="28" t="s">
        <v>5</v>
      </c>
      <c r="I51" s="28" t="s">
        <v>5</v>
      </c>
      <c r="J51" s="28" t="s">
        <v>5</v>
      </c>
      <c r="K51" s="28" t="s">
        <v>5</v>
      </c>
      <c r="L51" s="28" t="s">
        <v>5</v>
      </c>
      <c r="M51" s="28" t="s">
        <v>5</v>
      </c>
      <c r="N51" s="28" t="s">
        <v>5</v>
      </c>
      <c r="O51" s="28" t="s">
        <v>5</v>
      </c>
      <c r="P51" s="28" t="s">
        <v>5</v>
      </c>
      <c r="Q51" s="30" t="s">
        <v>5</v>
      </c>
    </row>
    <row r="52" spans="1:17" ht="21.75" customHeight="1" x14ac:dyDescent="0.25">
      <c r="A52" s="10"/>
      <c r="B52" s="11"/>
      <c r="C52" s="12"/>
      <c r="D52" s="13" t="s">
        <v>29</v>
      </c>
      <c r="E52" s="13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7"/>
    </row>
    <row r="53" spans="1:17" ht="21.75" customHeight="1" x14ac:dyDescent="0.25">
      <c r="A53" s="10"/>
      <c r="B53" s="11"/>
      <c r="C53" s="12"/>
      <c r="D53" s="13" t="s">
        <v>30</v>
      </c>
      <c r="E53" s="14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</row>
    <row r="54" spans="1:17" ht="214.5" customHeight="1" x14ac:dyDescent="0.25">
      <c r="A54" s="59" t="s">
        <v>31</v>
      </c>
      <c r="B54" s="60" t="s">
        <v>32</v>
      </c>
      <c r="C54" s="59" t="s">
        <v>33</v>
      </c>
      <c r="D54" s="59" t="s">
        <v>34</v>
      </c>
      <c r="E54" s="61" t="s">
        <v>35</v>
      </c>
      <c r="F54" s="59" t="s">
        <v>36</v>
      </c>
      <c r="G54" s="62" t="s">
        <v>37</v>
      </c>
      <c r="H54" s="62" t="s">
        <v>38</v>
      </c>
      <c r="I54" s="62" t="s">
        <v>39</v>
      </c>
      <c r="J54" s="62" t="s">
        <v>40</v>
      </c>
      <c r="K54" s="62" t="s">
        <v>41</v>
      </c>
      <c r="L54" s="62" t="s">
        <v>42</v>
      </c>
      <c r="M54" s="62" t="s">
        <v>43</v>
      </c>
      <c r="N54" s="62" t="s">
        <v>44</v>
      </c>
      <c r="O54" s="62" t="s">
        <v>45</v>
      </c>
      <c r="P54" s="62" t="s">
        <v>46</v>
      </c>
      <c r="Q54" s="62" t="s">
        <v>47</v>
      </c>
    </row>
    <row r="55" spans="1:17" ht="32.25" customHeight="1" x14ac:dyDescent="0.25">
      <c r="A55" s="63"/>
      <c r="B55" s="64" t="s">
        <v>48</v>
      </c>
      <c r="C55" s="25">
        <f>COUNT(C2:C53)</f>
        <v>36</v>
      </c>
      <c r="D55" s="65"/>
      <c r="E55" s="66"/>
      <c r="F55" s="67">
        <f>SUM(F2:F53)</f>
        <v>0.82916666666666627</v>
      </c>
      <c r="G55" s="68">
        <f>_xlfn.XLOOKUP(G$54,'[1]MP List n Code'!$B$2:$B$94,'[1]MP List n Code'!$A$2:$A$94)</f>
        <v>6</v>
      </c>
      <c r="H55" s="68">
        <f>_xlfn.XLOOKUP(H$54,'[1]MP List n Code'!$B$2:$B$94,'[1]MP List n Code'!$A$2:$A$94)</f>
        <v>29</v>
      </c>
      <c r="I55" s="68">
        <f>_xlfn.XLOOKUP(I$54,'[1]MP List n Code'!$B$2:$B$94,'[1]MP List n Code'!$A$2:$A$94)</f>
        <v>36</v>
      </c>
      <c r="J55" s="68">
        <f>_xlfn.XLOOKUP(J$54,'[1]MP List n Code'!$B$2:$B$94,'[1]MP List n Code'!$A$2:$A$94)</f>
        <v>39</v>
      </c>
      <c r="K55" s="68">
        <f>_xlfn.XLOOKUP(K$54,'[1]MP List n Code'!$B$2:$B$94,'[1]MP List n Code'!$A$2:$A$94)</f>
        <v>37</v>
      </c>
      <c r="L55" s="68">
        <f>_xlfn.XLOOKUP(L$54,'[1]MP List n Code'!$B$2:$B$94,'[1]MP List n Code'!$A$2:$A$94)</f>
        <v>42</v>
      </c>
      <c r="M55" s="68">
        <f>_xlfn.XLOOKUP(M$54,'[1]MP List n Code'!$B$2:$B$94,'[1]MP List n Code'!$A$2:$A$94)</f>
        <v>51</v>
      </c>
      <c r="N55" s="68">
        <f>_xlfn.XLOOKUP(N$54,'[1]MP List n Code'!$B$2:$B$94,'[1]MP List n Code'!$A$2:$A$94)</f>
        <v>67</v>
      </c>
      <c r="O55" s="68">
        <f>_xlfn.XLOOKUP(O$54,'[1]MP List n Code'!$B$2:$B$94,'[1]MP List n Code'!$A$2:$A$94)</f>
        <v>86</v>
      </c>
      <c r="P55" s="68">
        <f>_xlfn.XLOOKUP(P$54,'[1]MP List n Code'!$B$2:$B$94,'[1]MP List n Code'!$A$2:$A$94)</f>
        <v>70</v>
      </c>
      <c r="Q55" s="68">
        <f>_xlfn.XLOOKUP(Q$54,'[1]MP List n Code'!$B$2:$B$94,'[1]MP List n Code'!$A$2:$A$94)</f>
        <v>88</v>
      </c>
    </row>
    <row r="56" spans="1:17" ht="21.75" x14ac:dyDescent="0.25">
      <c r="A56" s="69"/>
      <c r="B56" s="29" t="s">
        <v>6</v>
      </c>
      <c r="C56" s="70"/>
      <c r="D56" s="71"/>
      <c r="E56" s="71"/>
      <c r="F56" s="72" t="s">
        <v>49</v>
      </c>
      <c r="G56" s="73">
        <f t="shared" ref="G56:Q56" si="3">COUNTIF(G$2:G$53,"S")</f>
        <v>1</v>
      </c>
      <c r="H56" s="73">
        <f t="shared" si="3"/>
        <v>0</v>
      </c>
      <c r="I56" s="73">
        <f t="shared" si="3"/>
        <v>1</v>
      </c>
      <c r="J56" s="73">
        <f t="shared" si="3"/>
        <v>0</v>
      </c>
      <c r="K56" s="73">
        <f t="shared" si="3"/>
        <v>1</v>
      </c>
      <c r="L56" s="73">
        <f t="shared" si="3"/>
        <v>0</v>
      </c>
      <c r="M56" s="73">
        <f t="shared" si="3"/>
        <v>1</v>
      </c>
      <c r="N56" s="73">
        <f t="shared" si="3"/>
        <v>0</v>
      </c>
      <c r="O56" s="73">
        <f t="shared" si="3"/>
        <v>0</v>
      </c>
      <c r="P56" s="73">
        <f t="shared" si="3"/>
        <v>0</v>
      </c>
      <c r="Q56" s="73">
        <f t="shared" si="3"/>
        <v>0</v>
      </c>
    </row>
    <row r="57" spans="1:17" ht="21.75" x14ac:dyDescent="0.25">
      <c r="A57" s="69"/>
      <c r="B57" s="29" t="s">
        <v>50</v>
      </c>
      <c r="C57" s="70"/>
      <c r="D57" s="71"/>
      <c r="E57" s="71"/>
      <c r="F57" s="72" t="s">
        <v>51</v>
      </c>
      <c r="G57" s="73">
        <f t="shared" ref="G57:Q57" si="4">COUNTIF(G$2:G$53,"L")</f>
        <v>0</v>
      </c>
      <c r="H57" s="73">
        <f t="shared" si="4"/>
        <v>0</v>
      </c>
      <c r="I57" s="73">
        <f t="shared" si="4"/>
        <v>0</v>
      </c>
      <c r="J57" s="73">
        <f t="shared" si="4"/>
        <v>0</v>
      </c>
      <c r="K57" s="73">
        <f t="shared" si="4"/>
        <v>0</v>
      </c>
      <c r="L57" s="73">
        <f t="shared" si="4"/>
        <v>0</v>
      </c>
      <c r="M57" s="73">
        <f t="shared" si="4"/>
        <v>0</v>
      </c>
      <c r="N57" s="73">
        <f t="shared" si="4"/>
        <v>0</v>
      </c>
      <c r="O57" s="73">
        <f t="shared" si="4"/>
        <v>0</v>
      </c>
      <c r="P57" s="73">
        <f t="shared" si="4"/>
        <v>0</v>
      </c>
      <c r="Q57" s="73">
        <f t="shared" si="4"/>
        <v>0</v>
      </c>
    </row>
    <row r="58" spans="1:17" ht="21.75" x14ac:dyDescent="0.25">
      <c r="A58" s="69"/>
      <c r="B58" s="29" t="s">
        <v>13</v>
      </c>
      <c r="C58" s="70"/>
      <c r="D58" s="71"/>
      <c r="E58" s="71"/>
      <c r="F58" s="72" t="s">
        <v>52</v>
      </c>
      <c r="G58" s="73">
        <f t="shared" ref="G58:Q58" si="5">COUNTIF(G$2:G$53,"O")</f>
        <v>2</v>
      </c>
      <c r="H58" s="73">
        <f t="shared" si="5"/>
        <v>0</v>
      </c>
      <c r="I58" s="73">
        <f t="shared" si="5"/>
        <v>1</v>
      </c>
      <c r="J58" s="73">
        <f t="shared" si="5"/>
        <v>0</v>
      </c>
      <c r="K58" s="73">
        <f t="shared" si="5"/>
        <v>0</v>
      </c>
      <c r="L58" s="73">
        <f t="shared" si="5"/>
        <v>2</v>
      </c>
      <c r="M58" s="73">
        <f t="shared" si="5"/>
        <v>5</v>
      </c>
      <c r="N58" s="73">
        <f t="shared" si="5"/>
        <v>2</v>
      </c>
      <c r="O58" s="73">
        <f t="shared" si="5"/>
        <v>2</v>
      </c>
      <c r="P58" s="73">
        <f t="shared" si="5"/>
        <v>1</v>
      </c>
      <c r="Q58" s="73">
        <f t="shared" si="5"/>
        <v>6</v>
      </c>
    </row>
    <row r="59" spans="1:17" ht="21.75" customHeight="1" x14ac:dyDescent="0.25">
      <c r="A59" s="69"/>
      <c r="B59" s="29" t="s">
        <v>26</v>
      </c>
      <c r="C59" s="70"/>
      <c r="D59" s="71"/>
      <c r="E59" s="71"/>
      <c r="F59" s="74" t="s">
        <v>53</v>
      </c>
      <c r="G59" s="73">
        <f t="shared" ref="G59:Q59" si="6">COUNTIF(G$2:G$53,"@")</f>
        <v>0</v>
      </c>
      <c r="H59" s="73">
        <f t="shared" si="6"/>
        <v>0</v>
      </c>
      <c r="I59" s="73">
        <f t="shared" si="6"/>
        <v>1</v>
      </c>
      <c r="J59" s="73">
        <f t="shared" si="6"/>
        <v>0</v>
      </c>
      <c r="K59" s="73">
        <f t="shared" si="6"/>
        <v>0</v>
      </c>
      <c r="L59" s="73">
        <f t="shared" si="6"/>
        <v>0</v>
      </c>
      <c r="M59" s="73">
        <f t="shared" si="6"/>
        <v>3</v>
      </c>
      <c r="N59" s="73">
        <f t="shared" si="6"/>
        <v>0</v>
      </c>
      <c r="O59" s="73">
        <f t="shared" si="6"/>
        <v>0</v>
      </c>
      <c r="P59" s="73">
        <f t="shared" si="6"/>
        <v>0</v>
      </c>
      <c r="Q59" s="73">
        <f t="shared" si="6"/>
        <v>0</v>
      </c>
    </row>
    <row r="60" spans="1:17" ht="21.75" customHeight="1" x14ac:dyDescent="0.25">
      <c r="A60" s="69"/>
      <c r="B60" s="42" t="s">
        <v>8</v>
      </c>
      <c r="C60" s="70"/>
      <c r="D60" s="71"/>
      <c r="E60" s="71"/>
      <c r="F60" s="74" t="s">
        <v>54</v>
      </c>
      <c r="G60" s="73">
        <f t="shared" ref="G60:Q60" si="7">COUNTIF(G15:G53,"-")</f>
        <v>4</v>
      </c>
      <c r="H60" s="73">
        <f t="shared" si="7"/>
        <v>0</v>
      </c>
      <c r="I60" s="73">
        <f t="shared" si="7"/>
        <v>2</v>
      </c>
      <c r="J60" s="73">
        <f t="shared" si="7"/>
        <v>0</v>
      </c>
      <c r="K60" s="73">
        <f t="shared" si="7"/>
        <v>1</v>
      </c>
      <c r="L60" s="73">
        <f t="shared" si="7"/>
        <v>0</v>
      </c>
      <c r="M60" s="73">
        <f t="shared" si="7"/>
        <v>1</v>
      </c>
      <c r="N60" s="73">
        <f t="shared" si="7"/>
        <v>1</v>
      </c>
      <c r="O60" s="73">
        <f t="shared" si="7"/>
        <v>6</v>
      </c>
      <c r="P60" s="73">
        <f t="shared" si="7"/>
        <v>1</v>
      </c>
      <c r="Q60" s="73">
        <f t="shared" si="7"/>
        <v>1</v>
      </c>
    </row>
    <row r="61" spans="1:17" ht="21.75" customHeight="1" x14ac:dyDescent="0.25">
      <c r="A61" s="69"/>
      <c r="B61" s="29" t="s">
        <v>55</v>
      </c>
      <c r="C61" s="75"/>
      <c r="D61" s="71"/>
      <c r="E61" s="71"/>
      <c r="F61" s="74" t="s">
        <v>56</v>
      </c>
      <c r="G61" s="73">
        <f t="shared" ref="G61:Q61" si="8">COUNTIF(G$2:G$53,"©")</f>
        <v>0</v>
      </c>
      <c r="H61" s="73">
        <f t="shared" si="8"/>
        <v>0</v>
      </c>
      <c r="I61" s="73">
        <f t="shared" si="8"/>
        <v>0</v>
      </c>
      <c r="J61" s="73">
        <f t="shared" si="8"/>
        <v>0</v>
      </c>
      <c r="K61" s="73">
        <f t="shared" si="8"/>
        <v>0</v>
      </c>
      <c r="L61" s="73">
        <f t="shared" si="8"/>
        <v>0</v>
      </c>
      <c r="M61" s="73">
        <f t="shared" si="8"/>
        <v>0</v>
      </c>
      <c r="N61" s="73">
        <f t="shared" si="8"/>
        <v>0</v>
      </c>
      <c r="O61" s="73">
        <f t="shared" si="8"/>
        <v>0</v>
      </c>
      <c r="P61" s="73">
        <f t="shared" si="8"/>
        <v>0</v>
      </c>
      <c r="Q61" s="73">
        <f t="shared" si="8"/>
        <v>0</v>
      </c>
    </row>
    <row r="62" spans="1:17" ht="21.75" customHeight="1" x14ac:dyDescent="0.25">
      <c r="A62" s="69"/>
      <c r="B62" s="28" t="s">
        <v>5</v>
      </c>
      <c r="C62" s="75"/>
      <c r="D62" s="71"/>
      <c r="E62" s="71"/>
      <c r="F62" s="74" t="s">
        <v>57</v>
      </c>
      <c r="G62" s="73">
        <f t="shared" ref="G62:Q62" si="9">COUNTIF(G$2:G$53,"P")</f>
        <v>28</v>
      </c>
      <c r="H62" s="73">
        <f t="shared" si="9"/>
        <v>36</v>
      </c>
      <c r="I62" s="73">
        <f t="shared" si="9"/>
        <v>30</v>
      </c>
      <c r="J62" s="73">
        <f t="shared" si="9"/>
        <v>36</v>
      </c>
      <c r="K62" s="73">
        <f t="shared" si="9"/>
        <v>32</v>
      </c>
      <c r="L62" s="73">
        <f t="shared" si="9"/>
        <v>34</v>
      </c>
      <c r="M62" s="73">
        <f t="shared" si="9"/>
        <v>26</v>
      </c>
      <c r="N62" s="73">
        <f t="shared" si="9"/>
        <v>33</v>
      </c>
      <c r="O62" s="73">
        <f t="shared" si="9"/>
        <v>28</v>
      </c>
      <c r="P62" s="73">
        <f t="shared" si="9"/>
        <v>34</v>
      </c>
      <c r="Q62" s="73">
        <f t="shared" si="9"/>
        <v>27</v>
      </c>
    </row>
    <row r="63" spans="1:17" ht="21.75" customHeight="1" x14ac:dyDescent="0.25">
      <c r="A63" s="69"/>
      <c r="B63" s="29" t="s">
        <v>58</v>
      </c>
      <c r="C63" s="75"/>
      <c r="D63" s="71"/>
      <c r="E63" s="71"/>
      <c r="F63" s="74" t="s">
        <v>59</v>
      </c>
      <c r="G63" s="73">
        <f t="shared" ref="G63:Q63" si="10">COUNTIF(G$2:G$53,"N")</f>
        <v>0</v>
      </c>
      <c r="H63" s="73">
        <f t="shared" si="10"/>
        <v>0</v>
      </c>
      <c r="I63" s="73">
        <f t="shared" si="10"/>
        <v>0</v>
      </c>
      <c r="J63" s="73">
        <f t="shared" si="10"/>
        <v>0</v>
      </c>
      <c r="K63" s="73">
        <f t="shared" si="10"/>
        <v>0</v>
      </c>
      <c r="L63" s="73">
        <f t="shared" si="10"/>
        <v>0</v>
      </c>
      <c r="M63" s="73">
        <f t="shared" si="10"/>
        <v>0</v>
      </c>
      <c r="N63" s="73">
        <f t="shared" si="10"/>
        <v>0</v>
      </c>
      <c r="O63" s="73">
        <f t="shared" si="10"/>
        <v>0</v>
      </c>
      <c r="P63" s="73">
        <f t="shared" si="10"/>
        <v>0</v>
      </c>
      <c r="Q63" s="73">
        <f t="shared" si="10"/>
        <v>0</v>
      </c>
    </row>
    <row r="64" spans="1:17" ht="21.75" customHeight="1" x14ac:dyDescent="0.25">
      <c r="A64" s="69"/>
      <c r="B64" s="29" t="s">
        <v>60</v>
      </c>
      <c r="C64" s="70"/>
      <c r="D64" s="71"/>
      <c r="E64" s="71"/>
      <c r="F64" s="74" t="s">
        <v>61</v>
      </c>
      <c r="G64" s="68">
        <f t="shared" ref="G64:Q64" si="11">COUNTIF(G$2:G$53,"©")+COUNTIF(G$2:G$53,"N")</f>
        <v>0</v>
      </c>
      <c r="H64" s="68">
        <f t="shared" si="11"/>
        <v>0</v>
      </c>
      <c r="I64" s="68">
        <f t="shared" si="11"/>
        <v>0</v>
      </c>
      <c r="J64" s="68">
        <f t="shared" si="11"/>
        <v>0</v>
      </c>
      <c r="K64" s="68">
        <f t="shared" si="11"/>
        <v>0</v>
      </c>
      <c r="L64" s="68">
        <f t="shared" si="11"/>
        <v>0</v>
      </c>
      <c r="M64" s="68">
        <f t="shared" si="11"/>
        <v>0</v>
      </c>
      <c r="N64" s="68">
        <f t="shared" si="11"/>
        <v>0</v>
      </c>
      <c r="O64" s="68">
        <f t="shared" si="11"/>
        <v>0</v>
      </c>
      <c r="P64" s="68">
        <f t="shared" si="11"/>
        <v>0</v>
      </c>
      <c r="Q64" s="68">
        <f t="shared" si="11"/>
        <v>0</v>
      </c>
    </row>
    <row r="65" spans="1:17" ht="21.75" customHeight="1" x14ac:dyDescent="0.25">
      <c r="A65" s="69"/>
      <c r="B65" s="76" t="s">
        <v>62</v>
      </c>
      <c r="C65" s="70"/>
      <c r="D65" s="71"/>
      <c r="E65" s="71"/>
      <c r="F65" s="74" t="s">
        <v>63</v>
      </c>
      <c r="G65" s="68">
        <f t="shared" ref="G65:Q65" si="12">COUNTIF(G$2:G$53,"S")+COUNTIF(G$2:G$53,"L")+COUNTIF(G$2:G$53,"O")+COUNTIF(G$2:G$53,"@")+COUNTIF(G$2:G$53,"-")+COUNTIF(G$2:G$53,"P")+COUNTIF(G$2:G$53,"R")+COUNTIF(G$2:G$53,"M")</f>
        <v>36</v>
      </c>
      <c r="H65" s="68">
        <f t="shared" si="12"/>
        <v>36</v>
      </c>
      <c r="I65" s="68">
        <f t="shared" si="12"/>
        <v>36</v>
      </c>
      <c r="J65" s="68">
        <f t="shared" si="12"/>
        <v>36</v>
      </c>
      <c r="K65" s="68">
        <f t="shared" si="12"/>
        <v>36</v>
      </c>
      <c r="L65" s="68">
        <f t="shared" si="12"/>
        <v>36</v>
      </c>
      <c r="M65" s="68">
        <f t="shared" si="12"/>
        <v>36</v>
      </c>
      <c r="N65" s="68">
        <f t="shared" si="12"/>
        <v>36</v>
      </c>
      <c r="O65" s="68">
        <f t="shared" si="12"/>
        <v>36</v>
      </c>
      <c r="P65" s="68">
        <f t="shared" si="12"/>
        <v>36</v>
      </c>
      <c r="Q65" s="68">
        <f t="shared" si="12"/>
        <v>36</v>
      </c>
    </row>
    <row r="66" spans="1:17" ht="21.75" customHeight="1" x14ac:dyDescent="0.25">
      <c r="A66" s="69"/>
      <c r="B66" s="76" t="s">
        <v>64</v>
      </c>
      <c r="C66" s="70"/>
      <c r="D66" s="71"/>
      <c r="E66" s="71"/>
      <c r="F66" s="74" t="s">
        <v>65</v>
      </c>
      <c r="G66" s="68">
        <f t="shared" ref="G66:Q66" si="13">COUNTIF(G$2:G$53,"O")+COUNTIF(G$2:G$53,"@")+COUNTIF(G$2:G$53,"P")+COUNTIF(G$2:G$53,"R")</f>
        <v>30</v>
      </c>
      <c r="H66" s="68">
        <f t="shared" si="13"/>
        <v>36</v>
      </c>
      <c r="I66" s="68">
        <f t="shared" si="13"/>
        <v>32</v>
      </c>
      <c r="J66" s="68">
        <f t="shared" si="13"/>
        <v>36</v>
      </c>
      <c r="K66" s="68">
        <f t="shared" si="13"/>
        <v>32</v>
      </c>
      <c r="L66" s="68">
        <f t="shared" si="13"/>
        <v>36</v>
      </c>
      <c r="M66" s="68">
        <f t="shared" si="13"/>
        <v>34</v>
      </c>
      <c r="N66" s="68">
        <f t="shared" si="13"/>
        <v>35</v>
      </c>
      <c r="O66" s="68">
        <f t="shared" si="13"/>
        <v>30</v>
      </c>
      <c r="P66" s="68">
        <f t="shared" si="13"/>
        <v>35</v>
      </c>
      <c r="Q66" s="68">
        <f t="shared" si="13"/>
        <v>33</v>
      </c>
    </row>
    <row r="67" spans="1:17" ht="21.75" x14ac:dyDescent="0.25">
      <c r="A67" s="77"/>
      <c r="B67" s="76" t="s">
        <v>66</v>
      </c>
      <c r="C67" s="75"/>
      <c r="D67" s="71"/>
      <c r="E67" s="71"/>
      <c r="F67" s="74" t="s">
        <v>67</v>
      </c>
      <c r="G67" s="68">
        <f t="shared" ref="G67:Q67" si="14">COUNTIF(G$2:G$53,"S")+COUNTIF(G$2:G$53,"L")+COUNTIF(G$2:G$53,"-")+COUNTIF(G$2:G$53,"M")</f>
        <v>6</v>
      </c>
      <c r="H67" s="68">
        <f t="shared" si="14"/>
        <v>0</v>
      </c>
      <c r="I67" s="68">
        <f t="shared" si="14"/>
        <v>4</v>
      </c>
      <c r="J67" s="68">
        <f t="shared" si="14"/>
        <v>0</v>
      </c>
      <c r="K67" s="68">
        <f t="shared" si="14"/>
        <v>4</v>
      </c>
      <c r="L67" s="68">
        <f t="shared" si="14"/>
        <v>0</v>
      </c>
      <c r="M67" s="68">
        <f t="shared" si="14"/>
        <v>2</v>
      </c>
      <c r="N67" s="68">
        <f t="shared" si="14"/>
        <v>1</v>
      </c>
      <c r="O67" s="68">
        <f t="shared" si="14"/>
        <v>6</v>
      </c>
      <c r="P67" s="68">
        <f t="shared" si="14"/>
        <v>1</v>
      </c>
      <c r="Q67" s="68">
        <f t="shared" si="14"/>
        <v>3</v>
      </c>
    </row>
    <row r="68" spans="1:17" x14ac:dyDescent="0.25">
      <c r="A68" s="78"/>
      <c r="B68" s="79"/>
      <c r="C68" s="8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x14ac:dyDescent="0.25">
      <c r="A69" s="78"/>
      <c r="B69" s="79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ht="36" customHeight="1" x14ac:dyDescent="0.25">
      <c r="A70" s="78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</sheetData>
  <mergeCells count="1">
    <mergeCell ref="B70:Q7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Aishath Abdulla Hameed</dc:creator>
  <cp:lastModifiedBy>Aishath Abdulla Hameed</cp:lastModifiedBy>
  <cp:lastPrinted>2025-05-20T03:39:11Z</cp:lastPrinted>
  <dcterms:created xsi:type="dcterms:W3CDTF">2025-04-20T03:37:57Z</dcterms:created>
  <dcterms:modified xsi:type="dcterms:W3CDTF">2025-05-20T03:39:38Z</dcterms:modified>
</cp:coreProperties>
</file>