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a.saleem\Desktop\website\"/>
    </mc:Choice>
  </mc:AlternateContent>
  <xr:revisionPtr revIDLastSave="0" documentId="13_ncr:1_{28B3251C-7925-48F1-84F1-2A84CE8E73AA}" xr6:coauthVersionLast="47" xr6:coauthVersionMax="47" xr10:uidLastSave="{00000000-0000-0000-0000-000000000000}"/>
  <bookViews>
    <workbookView xWindow="14295" yWindow="0" windowWidth="14610" windowHeight="15585" tabRatio="822" firstSheet="1" activeTab="1" xr2:uid="{00000000-000D-0000-FFFF-FFFF00000000}"/>
  </bookViews>
  <sheets>
    <sheet name="VC-Csub2" sheetId="147" state="hidden" r:id="rId1"/>
    <sheet name="19th Majlis-AM" sheetId="194" r:id="rId2"/>
    <sheet name="19th Majlis - AM Sub" sheetId="195" r:id="rId3"/>
  </sheets>
  <definedNames>
    <definedName name="_xlnm.Print_Area" localSheetId="2">'19th Majlis - AM Sub'!$B$1:$S$81</definedName>
    <definedName name="_xlnm.Print_Area" localSheetId="1">'19th Majlis-AM'!$B$1:$T$185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2" i="194" l="1"/>
  <c r="L181" i="194"/>
  <c r="L180" i="194"/>
  <c r="L179" i="194"/>
  <c r="L178" i="194"/>
  <c r="L177" i="194"/>
  <c r="L176" i="194"/>
  <c r="L175" i="194"/>
  <c r="L174" i="194"/>
  <c r="L173" i="194"/>
  <c r="L172" i="194"/>
  <c r="L171" i="194"/>
  <c r="L170" i="194"/>
  <c r="L169" i="194"/>
  <c r="F5" i="194"/>
  <c r="F6" i="194"/>
  <c r="F7" i="194"/>
  <c r="F8" i="194"/>
  <c r="F9" i="194"/>
  <c r="F10" i="194"/>
  <c r="F11" i="194"/>
  <c r="F12" i="194"/>
  <c r="F15" i="194"/>
  <c r="N182" i="194"/>
  <c r="N181" i="194"/>
  <c r="N180" i="194"/>
  <c r="N179" i="194"/>
  <c r="N178" i="194"/>
  <c r="N177" i="194"/>
  <c r="N176" i="194"/>
  <c r="N175" i="194"/>
  <c r="N174" i="194"/>
  <c r="N173" i="194"/>
  <c r="N172" i="194"/>
  <c r="N171" i="194"/>
  <c r="N170" i="194"/>
  <c r="N169" i="194"/>
  <c r="I56" i="195" l="1"/>
  <c r="J56" i="195"/>
  <c r="K56" i="195"/>
  <c r="L56" i="195"/>
  <c r="M56" i="195"/>
  <c r="N56" i="195"/>
  <c r="O56" i="195"/>
  <c r="P56" i="195"/>
  <c r="Q56" i="195"/>
  <c r="R56" i="195"/>
  <c r="S56" i="195"/>
  <c r="I57" i="195"/>
  <c r="J57" i="195"/>
  <c r="K57" i="195"/>
  <c r="L57" i="195"/>
  <c r="M57" i="195"/>
  <c r="N57" i="195"/>
  <c r="O57" i="195"/>
  <c r="P57" i="195"/>
  <c r="Q57" i="195"/>
  <c r="R57" i="195"/>
  <c r="S57" i="195"/>
  <c r="I58" i="195"/>
  <c r="J58" i="195"/>
  <c r="K58" i="195"/>
  <c r="L58" i="195"/>
  <c r="M58" i="195"/>
  <c r="N58" i="195"/>
  <c r="O58" i="195"/>
  <c r="P58" i="195"/>
  <c r="Q58" i="195"/>
  <c r="R58" i="195"/>
  <c r="S58" i="195"/>
  <c r="I59" i="195"/>
  <c r="J59" i="195"/>
  <c r="K59" i="195"/>
  <c r="L59" i="195"/>
  <c r="M59" i="195"/>
  <c r="N59" i="195"/>
  <c r="O59" i="195"/>
  <c r="P59" i="195"/>
  <c r="Q59" i="195"/>
  <c r="R59" i="195"/>
  <c r="S59" i="195"/>
  <c r="I60" i="195"/>
  <c r="J60" i="195"/>
  <c r="K60" i="195"/>
  <c r="L60" i="195"/>
  <c r="M60" i="195"/>
  <c r="N60" i="195"/>
  <c r="O60" i="195"/>
  <c r="P60" i="195"/>
  <c r="Q60" i="195"/>
  <c r="R60" i="195"/>
  <c r="S60" i="195"/>
  <c r="I61" i="195"/>
  <c r="J61" i="195"/>
  <c r="K61" i="195"/>
  <c r="L61" i="195"/>
  <c r="M61" i="195"/>
  <c r="N61" i="195"/>
  <c r="O61" i="195"/>
  <c r="P61" i="195"/>
  <c r="Q61" i="195"/>
  <c r="R61" i="195"/>
  <c r="S61" i="195"/>
  <c r="I62" i="195"/>
  <c r="J62" i="195"/>
  <c r="K62" i="195"/>
  <c r="L62" i="195"/>
  <c r="M62" i="195"/>
  <c r="N62" i="195"/>
  <c r="O62" i="195"/>
  <c r="P62" i="195"/>
  <c r="Q62" i="195"/>
  <c r="R62" i="195"/>
  <c r="S62" i="195"/>
  <c r="I63" i="195"/>
  <c r="J63" i="195"/>
  <c r="K63" i="195"/>
  <c r="L63" i="195"/>
  <c r="M63" i="195"/>
  <c r="N63" i="195"/>
  <c r="O63" i="195"/>
  <c r="P63" i="195"/>
  <c r="Q63" i="195"/>
  <c r="R63" i="195"/>
  <c r="S63" i="195"/>
  <c r="I64" i="195"/>
  <c r="J64" i="195"/>
  <c r="K64" i="195"/>
  <c r="L64" i="195"/>
  <c r="M64" i="195"/>
  <c r="N64" i="195"/>
  <c r="O64" i="195"/>
  <c r="P64" i="195"/>
  <c r="Q64" i="195"/>
  <c r="R64" i="195"/>
  <c r="S64" i="195"/>
  <c r="I65" i="195"/>
  <c r="J65" i="195"/>
  <c r="K65" i="195"/>
  <c r="L65" i="195"/>
  <c r="M65" i="195"/>
  <c r="N65" i="195"/>
  <c r="O65" i="195"/>
  <c r="P65" i="195"/>
  <c r="Q65" i="195"/>
  <c r="R65" i="195"/>
  <c r="S65" i="195"/>
  <c r="I66" i="195"/>
  <c r="J66" i="195"/>
  <c r="K66" i="195"/>
  <c r="L66" i="195"/>
  <c r="M66" i="195"/>
  <c r="N66" i="195"/>
  <c r="O66" i="195"/>
  <c r="P66" i="195"/>
  <c r="Q66" i="195"/>
  <c r="R66" i="195"/>
  <c r="S66" i="195"/>
  <c r="I67" i="195"/>
  <c r="J67" i="195"/>
  <c r="K67" i="195"/>
  <c r="L67" i="195"/>
  <c r="M67" i="195"/>
  <c r="N67" i="195"/>
  <c r="O67" i="195"/>
  <c r="P67" i="195"/>
  <c r="Q67" i="195"/>
  <c r="R67" i="195"/>
  <c r="S67" i="195"/>
  <c r="I68" i="195"/>
  <c r="J68" i="195"/>
  <c r="K68" i="195"/>
  <c r="L68" i="195"/>
  <c r="M68" i="195"/>
  <c r="N68" i="195"/>
  <c r="O68" i="195"/>
  <c r="P68" i="195"/>
  <c r="Q68" i="195"/>
  <c r="R68" i="195"/>
  <c r="S68" i="195"/>
  <c r="I69" i="195"/>
  <c r="J69" i="195"/>
  <c r="K69" i="195"/>
  <c r="L69" i="195"/>
  <c r="M69" i="195"/>
  <c r="N69" i="195"/>
  <c r="O69" i="195"/>
  <c r="P69" i="195"/>
  <c r="Q69" i="195"/>
  <c r="R69" i="195"/>
  <c r="S69" i="195"/>
  <c r="H61" i="195"/>
  <c r="H169" i="194"/>
  <c r="I169" i="194"/>
  <c r="J169" i="194"/>
  <c r="K169" i="194"/>
  <c r="M169" i="194"/>
  <c r="O169" i="194"/>
  <c r="P169" i="194"/>
  <c r="Q169" i="194"/>
  <c r="R169" i="194"/>
  <c r="S169" i="194"/>
  <c r="T169" i="194"/>
  <c r="H170" i="194"/>
  <c r="I170" i="194"/>
  <c r="J170" i="194"/>
  <c r="K170" i="194"/>
  <c r="M170" i="194"/>
  <c r="O170" i="194"/>
  <c r="P170" i="194"/>
  <c r="Q170" i="194"/>
  <c r="R170" i="194"/>
  <c r="S170" i="194"/>
  <c r="T170" i="194"/>
  <c r="H171" i="194"/>
  <c r="I171" i="194"/>
  <c r="J171" i="194"/>
  <c r="K171" i="194"/>
  <c r="M171" i="194"/>
  <c r="O171" i="194"/>
  <c r="P171" i="194"/>
  <c r="Q171" i="194"/>
  <c r="R171" i="194"/>
  <c r="S171" i="194"/>
  <c r="T171" i="194"/>
  <c r="H172" i="194"/>
  <c r="I172" i="194"/>
  <c r="J172" i="194"/>
  <c r="K172" i="194"/>
  <c r="M172" i="194"/>
  <c r="O172" i="194"/>
  <c r="P172" i="194"/>
  <c r="Q172" i="194"/>
  <c r="R172" i="194"/>
  <c r="S172" i="194"/>
  <c r="T172" i="194"/>
  <c r="H173" i="194"/>
  <c r="I173" i="194"/>
  <c r="J173" i="194"/>
  <c r="K173" i="194"/>
  <c r="M173" i="194"/>
  <c r="O173" i="194"/>
  <c r="P173" i="194"/>
  <c r="Q173" i="194"/>
  <c r="R173" i="194"/>
  <c r="S173" i="194"/>
  <c r="T173" i="194"/>
  <c r="H174" i="194"/>
  <c r="I174" i="194"/>
  <c r="J174" i="194"/>
  <c r="K174" i="194"/>
  <c r="M174" i="194"/>
  <c r="O174" i="194"/>
  <c r="P174" i="194"/>
  <c r="Q174" i="194"/>
  <c r="R174" i="194"/>
  <c r="S174" i="194"/>
  <c r="T174" i="194"/>
  <c r="H175" i="194"/>
  <c r="I175" i="194"/>
  <c r="J175" i="194"/>
  <c r="K175" i="194"/>
  <c r="M175" i="194"/>
  <c r="O175" i="194"/>
  <c r="P175" i="194"/>
  <c r="Q175" i="194"/>
  <c r="R175" i="194"/>
  <c r="S175" i="194"/>
  <c r="T175" i="194"/>
  <c r="H176" i="194"/>
  <c r="I176" i="194"/>
  <c r="J176" i="194"/>
  <c r="K176" i="194"/>
  <c r="M176" i="194"/>
  <c r="O176" i="194"/>
  <c r="P176" i="194"/>
  <c r="Q176" i="194"/>
  <c r="R176" i="194"/>
  <c r="S176" i="194"/>
  <c r="T176" i="194"/>
  <c r="H177" i="194"/>
  <c r="I177" i="194"/>
  <c r="J177" i="194"/>
  <c r="K177" i="194"/>
  <c r="M177" i="194"/>
  <c r="O177" i="194"/>
  <c r="P177" i="194"/>
  <c r="Q177" i="194"/>
  <c r="R177" i="194"/>
  <c r="S177" i="194"/>
  <c r="T177" i="194"/>
  <c r="H178" i="194"/>
  <c r="I178" i="194"/>
  <c r="J178" i="194"/>
  <c r="K178" i="194"/>
  <c r="M178" i="194"/>
  <c r="O178" i="194"/>
  <c r="P178" i="194"/>
  <c r="Q178" i="194"/>
  <c r="R178" i="194"/>
  <c r="S178" i="194"/>
  <c r="T178" i="194"/>
  <c r="H179" i="194"/>
  <c r="I179" i="194"/>
  <c r="J179" i="194"/>
  <c r="K179" i="194"/>
  <c r="M179" i="194"/>
  <c r="O179" i="194"/>
  <c r="P179" i="194"/>
  <c r="Q179" i="194"/>
  <c r="R179" i="194"/>
  <c r="S179" i="194"/>
  <c r="T179" i="194"/>
  <c r="H180" i="194"/>
  <c r="I180" i="194"/>
  <c r="J180" i="194"/>
  <c r="K180" i="194"/>
  <c r="M180" i="194"/>
  <c r="O180" i="194"/>
  <c r="P180" i="194"/>
  <c r="Q180" i="194"/>
  <c r="R180" i="194"/>
  <c r="S180" i="194"/>
  <c r="T180" i="194"/>
  <c r="H181" i="194"/>
  <c r="I181" i="194"/>
  <c r="J181" i="194"/>
  <c r="K181" i="194"/>
  <c r="M181" i="194"/>
  <c r="O181" i="194"/>
  <c r="P181" i="194"/>
  <c r="Q181" i="194"/>
  <c r="R181" i="194"/>
  <c r="S181" i="194"/>
  <c r="T181" i="194"/>
  <c r="H182" i="194"/>
  <c r="I182" i="194"/>
  <c r="J182" i="194"/>
  <c r="K182" i="194"/>
  <c r="M182" i="194"/>
  <c r="O182" i="194"/>
  <c r="P182" i="194"/>
  <c r="Q182" i="194"/>
  <c r="R182" i="194"/>
  <c r="S182" i="194"/>
  <c r="T182" i="194"/>
  <c r="G174" i="194"/>
  <c r="F18" i="194" l="1"/>
  <c r="F17" i="194"/>
  <c r="F16" i="194"/>
  <c r="B60" i="195" l="1"/>
  <c r="B59" i="195"/>
  <c r="B58" i="195"/>
  <c r="B57" i="195"/>
  <c r="B56" i="195"/>
  <c r="D55" i="195" l="1"/>
  <c r="H69" i="195" l="1"/>
  <c r="H68" i="195"/>
  <c r="H67" i="195"/>
  <c r="H66" i="195"/>
  <c r="H65" i="195"/>
  <c r="H64" i="195"/>
  <c r="H63" i="195"/>
  <c r="H62" i="195"/>
  <c r="H60" i="195"/>
  <c r="H59" i="195"/>
  <c r="H58" i="195"/>
  <c r="H57" i="195"/>
  <c r="H56" i="195"/>
  <c r="G52" i="195"/>
  <c r="G51" i="195"/>
  <c r="G50" i="195"/>
  <c r="G49" i="195"/>
  <c r="G48" i="195"/>
  <c r="G47" i="195"/>
  <c r="D57" i="195" s="1"/>
  <c r="G46" i="195"/>
  <c r="G45" i="195"/>
  <c r="G39" i="195"/>
  <c r="G38" i="195"/>
  <c r="G37" i="195"/>
  <c r="G18" i="195"/>
  <c r="G17" i="195"/>
  <c r="D60" i="195" s="1"/>
  <c r="G16" i="195"/>
  <c r="G15" i="195"/>
  <c r="G14" i="195"/>
  <c r="D58" i="195" l="1"/>
  <c r="D59" i="195"/>
  <c r="D56" i="195"/>
  <c r="G55" i="195"/>
  <c r="G182" i="194"/>
  <c r="G181" i="194"/>
  <c r="G180" i="194"/>
  <c r="G179" i="194"/>
  <c r="G178" i="194"/>
  <c r="G177" i="194"/>
  <c r="G176" i="194"/>
  <c r="G175" i="194"/>
  <c r="G173" i="194"/>
  <c r="G172" i="194"/>
  <c r="G171" i="194"/>
  <c r="G170" i="194"/>
  <c r="G169" i="194"/>
  <c r="C168" i="194"/>
  <c r="F164" i="194"/>
  <c r="F163" i="194"/>
  <c r="F162" i="194"/>
  <c r="F161" i="194"/>
  <c r="F160" i="194"/>
  <c r="F159" i="194"/>
  <c r="F158" i="194"/>
  <c r="F157" i="194"/>
  <c r="F156" i="194"/>
  <c r="F155" i="194"/>
  <c r="F154" i="194"/>
  <c r="F153" i="194"/>
  <c r="F152" i="194"/>
  <c r="F151" i="194"/>
  <c r="F150" i="194"/>
  <c r="F147" i="194"/>
  <c r="F146" i="194"/>
  <c r="F145" i="194"/>
  <c r="F144" i="194"/>
  <c r="F143" i="194"/>
  <c r="F142" i="194"/>
  <c r="F141" i="194"/>
  <c r="F140" i="194"/>
  <c r="F139" i="194"/>
  <c r="F138" i="194"/>
  <c r="F137" i="194"/>
  <c r="F133" i="194"/>
  <c r="F132" i="194"/>
  <c r="F131" i="194"/>
  <c r="F130" i="194"/>
  <c r="F129" i="194"/>
  <c r="F128" i="194"/>
  <c r="F127" i="194"/>
  <c r="F124" i="194"/>
  <c r="F123" i="194"/>
  <c r="F122" i="194"/>
  <c r="F121" i="194"/>
  <c r="F120" i="194"/>
  <c r="F119" i="194"/>
  <c r="F118" i="194"/>
  <c r="F116" i="194"/>
  <c r="F115" i="194"/>
  <c r="F113" i="194"/>
  <c r="F112" i="194"/>
  <c r="F111" i="194"/>
  <c r="F110" i="194"/>
  <c r="F109" i="194"/>
  <c r="F107" i="194"/>
  <c r="F105" i="194"/>
  <c r="F104" i="194"/>
  <c r="F103" i="194"/>
  <c r="F102" i="194"/>
  <c r="F100" i="194"/>
  <c r="F99" i="194"/>
  <c r="F98" i="194"/>
  <c r="F97" i="194"/>
  <c r="F96" i="194"/>
  <c r="F95" i="194"/>
  <c r="F94" i="194"/>
  <c r="F93" i="194"/>
  <c r="F92" i="194"/>
  <c r="F91" i="194"/>
  <c r="F90" i="194"/>
  <c r="F89" i="194"/>
  <c r="F84" i="194"/>
  <c r="F83" i="194"/>
  <c r="F82" i="194"/>
  <c r="F81" i="194"/>
  <c r="F80" i="194"/>
  <c r="F79" i="194"/>
  <c r="F78" i="194"/>
  <c r="F77" i="194"/>
  <c r="F76" i="194"/>
  <c r="F75" i="194"/>
  <c r="F74" i="194"/>
  <c r="F73" i="194"/>
  <c r="F72" i="194"/>
  <c r="F71" i="194"/>
  <c r="F67" i="194"/>
  <c r="F66" i="194"/>
  <c r="F65" i="194"/>
  <c r="F64" i="194"/>
  <c r="F62" i="194"/>
  <c r="F60" i="194"/>
  <c r="F59" i="194"/>
  <c r="F58" i="194"/>
  <c r="F57" i="194"/>
  <c r="F56" i="194"/>
  <c r="F55" i="194"/>
  <c r="F54" i="194"/>
  <c r="F51" i="194"/>
  <c r="F50" i="194"/>
  <c r="F49" i="194"/>
  <c r="F48" i="194"/>
  <c r="F47" i="194"/>
  <c r="F46" i="194"/>
  <c r="F42" i="194"/>
  <c r="F41" i="194"/>
  <c r="F38" i="194"/>
  <c r="F35" i="194"/>
  <c r="F34" i="194"/>
  <c r="F33" i="194"/>
  <c r="F32" i="194"/>
  <c r="F31" i="194"/>
  <c r="F30" i="194"/>
  <c r="F29" i="194"/>
  <c r="F28" i="194"/>
  <c r="F27" i="194"/>
  <c r="F26" i="194"/>
  <c r="F25" i="194"/>
  <c r="F24" i="194"/>
  <c r="F23" i="194"/>
  <c r="F22" i="194"/>
  <c r="F21" i="194"/>
  <c r="F20" i="194"/>
  <c r="F19" i="194"/>
  <c r="F168" i="194" l="1"/>
</calcChain>
</file>

<file path=xl/sharedStrings.xml><?xml version="1.0" encoding="utf-8"?>
<sst xmlns="http://schemas.openxmlformats.org/spreadsheetml/2006/main" count="2376" uniqueCount="201">
  <si>
    <t>S</t>
  </si>
  <si>
    <t>P</t>
  </si>
  <si>
    <t>L</t>
  </si>
  <si>
    <t>O</t>
  </si>
  <si>
    <t>ރަސްމީ</t>
  </si>
  <si>
    <t>ކޮމިޓީގެ ނަން އަދި ކޮމިޓީ ކޯޑު:</t>
  </si>
  <si>
    <t>މާފަންނު ދެކުނު ދާއިރާގެ މެންބަރު އާދަމް ޢަލީ</t>
  </si>
  <si>
    <t>ފުނަދޫ ދާއިރާގެ މެންބަރު މުޙައްމަދު ޝާހިދު</t>
  </si>
  <si>
    <t>ހޮޅުދޫ ދާއިރާގެ މެންބަރު ޔޫނުސް ޢަލީ</t>
  </si>
  <si>
    <t>އަލިފުށި ދާއިރާގެ މެންބަރު މުޙައްމަދު ރަޝީދު ޙުސައިން</t>
  </si>
  <si>
    <t>އުނގޫފާރު ދާއިރާގެ މެންބަރު މުޙައްމަދު ވަޙީދު</t>
  </si>
  <si>
    <t>ކުރެންދޫ ދާއިރާގެ މެންބަރު ޢަބްދުލްޣަނީ ޢަބްދުލްޙަކީމް</t>
  </si>
  <si>
    <t>ތޮއްޑޫ ދާއިރާގެ މެންބަރު ޙަސަން ޝިޔާން</t>
  </si>
  <si>
    <t>މެދުހެންވޭރު ދާއިރާގެ މެންބަރު ޢަލީ ޢާޒިމް</t>
  </si>
  <si>
    <t>ފޮނަދޫ ދާއިރާގެ މެންބަރު މޫސާ ސިރާޖު</t>
  </si>
  <si>
    <t>ފުވައްމުލަކު އުތުރު ދާއިރާގެ މެންބަރު މުޙައްމަދު ރަޝީދު</t>
  </si>
  <si>
    <t>ފުވައްމުލަކު ދެކުނު ދާއިރާގެ މެންބަރު މުޙައްމަދު މުމްތާޒް</t>
  </si>
  <si>
    <t>ހުޅުދޫ ދާއިރާގެ މެންބަރު އިލްޔާސް ލަބީބު</t>
  </si>
  <si>
    <t>ހެންވޭރު ހުޅަނގު ދާއިރާގެ މެންބަރު ޙަސަން ލަޠީފް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</si>
  <si>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</si>
  <si>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</si>
  <si>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</si>
  <si>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</si>
  <si>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</si>
  <si>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</si>
  <si>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</si>
  <si>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</si>
  <si>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</si>
  <si>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</si>
  <si>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</si>
  <si>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</si>
  <si>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ކޮމަންޑޫ ދާއިރާގެ މެންބަރު މުޙައްމަދު ރާޝިދު</t>
  </si>
  <si>
    <t>ޢާންމު ކޮމިޓީ AM</t>
  </si>
  <si>
    <t>N</t>
  </si>
  <si>
    <t>ކޮމިޓީގައި ނުހިމެނޭ</t>
  </si>
  <si>
    <t xml:space="preserve">© </t>
  </si>
  <si>
    <t>© +N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</si>
  <si>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</si>
  <si>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 xml:space="preserve">ހާޒިރުނުވާ ބައްދަލުވުން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</si>
  <si>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</si>
  <si>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</si>
  <si>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</si>
  <si>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</si>
  <si>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</si>
  <si>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</si>
  <si>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</si>
  <si>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ހާޒިރުވި ބައްދަލުވުން (ޖުމްލަ)</t>
  </si>
  <si>
    <t>S + L + - + M</t>
  </si>
  <si>
    <t>ހާޒިރުނުވާ ބައްދަލުވުން (ޖުމްލަ)</t>
  </si>
  <si>
    <t>ހާޒިރުވާންނުޖެހޭ ބައްދަލުވުން (ޖުމްލަ)</t>
  </si>
  <si>
    <t>19 ވަނަ މަޖިލީހުގައި ބޭއްވުނު ޢާންމު ކޮމިޓީގެ ބައްދަލުވުންތަކަށް އެ ކޮމިޓީގެ މެންބަރުން ވަޑައިގެންނެވި ނިސްބަތް އެނގިވަޑައިގަންނަވާނެ ހާޒިރީގެ ތަފްޞީލު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</si>
  <si>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</si>
  <si>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</si>
  <si>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</si>
  <si>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</si>
  <si>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</si>
  <si>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</si>
  <si>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</si>
  <si>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ޖޫން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</si>
  <si>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</si>
  <si>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</si>
  <si>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</si>
  <si>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</si>
  <si>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12:00</t>
  </si>
  <si>
    <t>12:25</t>
  </si>
  <si>
    <t>12:34</t>
  </si>
  <si>
    <t>13:15</t>
  </si>
  <si>
    <t>11:06</t>
  </si>
  <si>
    <t>11:26</t>
  </si>
  <si>
    <t>12:40</t>
  </si>
  <si>
    <t>12:50</t>
  </si>
  <si>
    <t>10:05</t>
  </si>
  <si>
    <t>11:35</t>
  </si>
  <si>
    <t>10:11</t>
  </si>
  <si>
    <t>10:36</t>
  </si>
  <si>
    <t>12:43</t>
  </si>
  <si>
    <t>13:18</t>
  </si>
  <si>
    <t>10:10</t>
  </si>
  <si>
    <t>11:05</t>
  </si>
  <si>
    <t>12:35</t>
  </si>
  <si>
    <t>14:05</t>
  </si>
  <si>
    <t>10:15</t>
  </si>
  <si>
    <t>10:30</t>
  </si>
  <si>
    <t>11:45</t>
  </si>
  <si>
    <t>11:15</t>
  </si>
  <si>
    <t>2021 ވަނަ އަހަރުގެ ތިންވަނަ ދައުރު ފެށުން (16 އޮގަސްޓު 2021)</t>
  </si>
  <si>
    <t>2021 ވަނަ އަހަރުގެ ދެވަނަ ދައުރު ނިމުން (8 ޖުލައި 2021)</t>
  </si>
  <si>
    <t>2021 ވަނަ އަހަރުގެ ދެވަނަ ދައުރު ފެށުން (17 މޭ 2021)</t>
  </si>
  <si>
    <t>2021 ވަނަ އަހަރުގެ ފުރަތަމަ ދައުރު ނިމުން (29 އެޕްރިލް 2021)</t>
  </si>
  <si>
    <t>12:05</t>
  </si>
  <si>
    <t>13:00</t>
  </si>
  <si>
    <t>13:05</t>
  </si>
  <si>
    <t>12:30</t>
  </si>
  <si>
    <t>12:55</t>
  </si>
  <si>
    <t>13:20</t>
  </si>
  <si>
    <t>13:50</t>
  </si>
  <si>
    <t>14:55</t>
  </si>
  <si>
    <t>15:35</t>
  </si>
  <si>
    <t>14:18</t>
  </si>
  <si>
    <t>14:53</t>
  </si>
  <si>
    <t>14:13</t>
  </si>
  <si>
    <t>14:10</t>
  </si>
  <si>
    <t>10:38</t>
  </si>
  <si>
    <t>14:12</t>
  </si>
  <si>
    <t>14:32</t>
  </si>
  <si>
    <t>10:40</t>
  </si>
  <si>
    <t>12:38</t>
  </si>
  <si>
    <t>2021 ވަނަ އަހަރުގެ ފުރަތަމަ ދައުރު ފެށުން (04 ފެބުރުވަރީ 2021)</t>
  </si>
  <si>
    <t>14:15</t>
  </si>
  <si>
    <t>17:05</t>
  </si>
  <si>
    <t>12:10</t>
  </si>
  <si>
    <t>13:25</t>
  </si>
  <si>
    <t>11:10</t>
  </si>
  <si>
    <t>12:15</t>
  </si>
  <si>
    <t>11:20</t>
  </si>
  <si>
    <t>2020 ވަނަ އަހަރުގެ ތިންވަނަ ދައުރު ނިމުން (7 ޑިސެންބަރު 2020)</t>
  </si>
  <si>
    <t>11:40</t>
  </si>
  <si>
    <t>14:35</t>
  </si>
  <si>
    <t>16:30</t>
  </si>
  <si>
    <t>10:50</t>
  </si>
  <si>
    <t>15:10</t>
  </si>
  <si>
    <t>14:20</t>
  </si>
  <si>
    <t>14:45</t>
  </si>
  <si>
    <t>2020 ވަނަ އަހަރުގެ ތިންވަނަ ދައުރު ފެށުން (5 އޮކްޓޫބަރު 2020)</t>
  </si>
  <si>
    <t>15:25</t>
  </si>
  <si>
    <t>2020 ވަނަ އަހަރުގެ ދެވަނަ ދައުރު ނިމުން (06 ސެޕްޓެންބަރު 2020)</t>
  </si>
  <si>
    <t>13:35</t>
  </si>
  <si>
    <t>13:40</t>
  </si>
  <si>
    <t>12:07</t>
  </si>
  <si>
    <t>12:27</t>
  </si>
  <si>
    <t>10:20</t>
  </si>
  <si>
    <t>15:50</t>
  </si>
  <si>
    <t>20:35</t>
  </si>
  <si>
    <t>21:25</t>
  </si>
  <si>
    <t>2020 ވަނަ އަހަރުގެ ދެވަނަ ދައުރު ފެށުން (1 ޖޫން 2020)</t>
  </si>
  <si>
    <t>2020 ވަނަ އަހަރުގެ ފުރަތަމަ ދައުރު ނިމުން (30 މޭ 2020)</t>
  </si>
  <si>
    <t>22:05</t>
  </si>
  <si>
    <t>23:20</t>
  </si>
  <si>
    <t>21:05</t>
  </si>
  <si>
    <t>20:00</t>
  </si>
  <si>
    <t>20:30</t>
  </si>
  <si>
    <t>17:00</t>
  </si>
  <si>
    <t>17:45</t>
  </si>
  <si>
    <t>14:30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</si>
  <si>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</si>
  <si>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</si>
  <si>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15:45</t>
  </si>
  <si>
    <t>16:55</t>
  </si>
  <si>
    <t>14:08</t>
  </si>
  <si>
    <t>14:25</t>
  </si>
  <si>
    <t>12:20</t>
  </si>
  <si>
    <t>14:00</t>
  </si>
  <si>
    <t>15:05</t>
  </si>
  <si>
    <t>13:10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</si>
  <si>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</si>
  <si>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</si>
  <si>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14:50</t>
  </si>
  <si>
    <t>16:25</t>
  </si>
  <si>
    <t>15:40</t>
  </si>
  <si>
    <t>16:50</t>
  </si>
  <si>
    <t>15:03</t>
  </si>
  <si>
    <t>16:40</t>
  </si>
  <si>
    <t>13:08</t>
  </si>
  <si>
    <t>13:22</t>
  </si>
  <si>
    <t>20:10</t>
  </si>
  <si>
    <t>15:07</t>
  </si>
  <si>
    <t>15:43</t>
  </si>
  <si>
    <t>15:30</t>
  </si>
  <si>
    <t>16:20</t>
  </si>
  <si>
    <t>20:45</t>
  </si>
  <si>
    <t>21:17</t>
  </si>
  <si>
    <t>09:45</t>
  </si>
  <si>
    <t>10:35</t>
  </si>
  <si>
    <t>15:37</t>
  </si>
  <si>
    <t>19 ވަނަ މަޖިލީހުގެ ދައުރު ފެށުން (28 މޭ 2019) - ދާއިމީ ކޮމިޓީތައް އެކުލަވާލުން (11 ޖޫން 2019)</t>
  </si>
  <si>
    <t>ރައްޔިތުންގެ މަޖިލީހުގެ އިދާރާގެ އޮނިގަނޑު ދިރާސާ ކުރެއްވުމަށް ހޮއްވެވި ސަބް ކޮމިޓީ.</t>
  </si>
  <si>
    <t>އަމިއްލަ ފަރާތަކުން ފޮނުއްވާފައިވާ މައްސަލައެއް ދިރާސާ ކުރެއްވުމަށް ހޮއްވެވި ސަބް ކޮމިޓީ.</t>
  </si>
  <si>
    <t>މަޖލީހުގެ އޯޕަން ޑޭ އިންތިޒާމްކުރުމަށް ހޮއްވެވި ސަބް ކޮމިޓީ</t>
  </si>
  <si>
    <t>19 ވަނަ މަޖިލީހުގެ ދައުރު ނިމުން</t>
  </si>
  <si>
    <t>c</t>
  </si>
  <si>
    <t>12:45</t>
  </si>
  <si>
    <t>10:03</t>
  </si>
  <si>
    <t>10:33</t>
  </si>
  <si>
    <t>15:47</t>
  </si>
  <si>
    <t>16:00</t>
  </si>
  <si>
    <t>13:23</t>
  </si>
  <si>
    <t>10:47</t>
  </si>
  <si>
    <t>19 ވަނަ މަޖިލީހުގައި ބޭއްވުނު ޢާންމު ކޮމިޓީގެ ސަބް ކޮމިޓީގެ ބައްދަލުވުންތަކަށް އެ ކޮމިޓީގެ މެންބަރުން ވަޑައިގެންނެވި ނިސްބަތް އެނގިވަޑައިގަންނަވާނެ ހާޒިރީގެ ތަފްޞީލު</t>
  </si>
  <si>
    <t>ސަބް ކޮމިޓީ</t>
  </si>
  <si>
    <t>ޢާންމު ކޮމިޓީގެ ސަބް ކޮމިޓީ 1</t>
  </si>
  <si>
    <t>ޢާންމު ކޮމިޓީގެ ސަބް ކޮމިޓީ 2</t>
  </si>
  <si>
    <t>M19/AM-SUB/2022/01</t>
  </si>
  <si>
    <t>M19/AM-SUB/2022/02</t>
  </si>
  <si>
    <t>M19/AM-SUB/2020/01</t>
  </si>
  <si>
    <t>M19/AM-SUB/2019/01</t>
  </si>
  <si>
    <t>M19/AM-SUB/2019/02</t>
  </si>
  <si>
    <t xml:space="preserve">M19/AM-SUB/2019/02 </t>
  </si>
  <si>
    <t>2023 ވަނަ އަހަރުގެ ތިންވަނަ ދައުރު ނިމުން ( 28 ޑިސެންބަރު 2023)</t>
  </si>
  <si>
    <t>12/13/223</t>
  </si>
  <si>
    <t>2024 ވަނަ އަހަރުގެ ފުރަތަމަ ދައުރު ނިމުން (13 މޭ 2024)</t>
  </si>
  <si>
    <t>2024 ވަނަ އަހަރުގެ ފުރަތަމަ ދައުރު ފެށުން (5 ފެބްރުވަރީ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</si>
</sst>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b/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theme="1"/>
      <name val="Faruma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Wingdings 2"/>
      <family val="1"/>
      <charset val="2"/>
    </font>
    <font>
      <b/>
      <sz val="12"/>
      <color theme="1"/>
      <name val="MV Boli"/>
    </font>
    <font>
      <sz val="12"/>
      <color rgb="FF000000"/>
      <name val="Wingdings 2"/>
      <family val="1"/>
      <charset val="2"/>
    </font>
    <font>
      <sz val="8"/>
      <color rgb="FF000000"/>
      <name val="MV Boli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MV Boli"/>
    </font>
    <font>
      <sz val="8"/>
      <color theme="1"/>
      <name val="MV Boli"/>
    </font>
    <font>
      <b/>
      <sz val="12"/>
      <color rgb="FF000000"/>
      <name val="MV Boli"/>
    </font>
    <font>
      <sz val="12"/>
      <color rgb="FF000000"/>
      <name val="MV Boli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4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8" fillId="3" borderId="0" xfId="0" applyFont="1" applyFill="1"/>
    <xf numFmtId="0" fontId="3" fillId="0" borderId="0" xfId="0" applyFont="1"/>
    <xf numFmtId="0" fontId="7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6" fontId="3" fillId="0" borderId="0" xfId="0" applyNumberFormat="1" applyFont="1"/>
    <xf numFmtId="0" fontId="6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6" fontId="3" fillId="0" borderId="10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8" fillId="3" borderId="12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46" fontId="3" fillId="0" borderId="5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readingOrder="1"/>
    </xf>
    <xf numFmtId="164" fontId="1" fillId="5" borderId="2" xfId="0" applyNumberFormat="1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 vertical="center" readingOrder="2"/>
    </xf>
    <xf numFmtId="0" fontId="1" fillId="5" borderId="4" xfId="0" applyFont="1" applyFill="1" applyBorder="1" applyAlignment="1">
      <alignment horizontal="centerContinuous" vertical="center" readingOrder="2"/>
    </xf>
    <xf numFmtId="164" fontId="3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Continuous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14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 readingOrder="1"/>
    </xf>
    <xf numFmtId="164" fontId="0" fillId="0" borderId="2" xfId="0" applyNumberFormat="1" applyBorder="1"/>
    <xf numFmtId="164" fontId="8" fillId="3" borderId="9" xfId="0" applyNumberFormat="1" applyFont="1" applyFill="1" applyBorder="1"/>
    <xf numFmtId="0" fontId="8" fillId="3" borderId="16" xfId="0" applyFont="1" applyFill="1" applyBorder="1"/>
    <xf numFmtId="0" fontId="8" fillId="3" borderId="10" xfId="0" applyFont="1" applyFill="1" applyBorder="1"/>
    <xf numFmtId="164" fontId="8" fillId="3" borderId="11" xfId="0" applyNumberFormat="1" applyFont="1" applyFill="1" applyBorder="1"/>
    <xf numFmtId="164" fontId="8" fillId="3" borderId="13" xfId="0" applyNumberFormat="1" applyFont="1" applyFill="1" applyBorder="1"/>
    <xf numFmtId="164" fontId="8" fillId="0" borderId="0" xfId="0" applyNumberFormat="1" applyFont="1"/>
    <xf numFmtId="46" fontId="3" fillId="3" borderId="0" xfId="0" applyNumberFormat="1" applyFont="1" applyFill="1" applyAlignment="1">
      <alignment horizontal="center" vertical="center" wrapText="1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readingOrder="2"/>
    </xf>
    <xf numFmtId="0" fontId="1" fillId="3" borderId="1" xfId="0" applyFont="1" applyFill="1" applyBorder="1" applyAlignment="1">
      <alignment vertical="center"/>
    </xf>
    <xf numFmtId="0" fontId="1" fillId="4" borderId="0" xfId="0" applyFont="1" applyFill="1" applyAlignment="1">
      <alignment horizontal="centerContinuous" vertical="center" readingOrder="2"/>
    </xf>
    <xf numFmtId="0" fontId="1" fillId="3" borderId="1" xfId="0" applyFont="1" applyFill="1" applyBorder="1" applyAlignment="1">
      <alignment horizontal="center" vertical="top" textRotation="90" wrapText="1"/>
    </xf>
    <xf numFmtId="164" fontId="1" fillId="0" borderId="1" xfId="0" applyNumberFormat="1" applyFont="1" applyBorder="1" applyAlignment="1">
      <alignment horizontal="center" vertical="top" textRotation="90" wrapText="1"/>
    </xf>
    <xf numFmtId="164" fontId="1" fillId="4" borderId="2" xfId="0" applyNumberFormat="1" applyFont="1" applyFill="1" applyBorder="1" applyAlignment="1">
      <alignment horizontal="centerContinuous" readingOrder="2"/>
    </xf>
    <xf numFmtId="0" fontId="1" fillId="4" borderId="3" xfId="0" applyFont="1" applyFill="1" applyBorder="1" applyAlignment="1">
      <alignment horizontal="centerContinuous" readingOrder="2"/>
    </xf>
    <xf numFmtId="0" fontId="1" fillId="4" borderId="4" xfId="0" applyFont="1" applyFill="1" applyBorder="1" applyAlignment="1">
      <alignment horizontal="centerContinuous" readingOrder="2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46" fontId="3" fillId="0" borderId="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3" fillId="3" borderId="9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3" fillId="3" borderId="13" xfId="0" applyFont="1" applyFill="1" applyBorder="1" applyAlignment="1">
      <alignment horizontal="center" vertical="center" wrapText="1" readingOrder="1"/>
    </xf>
    <xf numFmtId="164" fontId="3" fillId="3" borderId="13" xfId="0" applyNumberFormat="1" applyFont="1" applyFill="1" applyBorder="1" applyAlignment="1">
      <alignment horizontal="center" vertical="center" wrapText="1" readingOrder="1"/>
    </xf>
    <xf numFmtId="164" fontId="3" fillId="3" borderId="5" xfId="0" applyNumberFormat="1" applyFont="1" applyFill="1" applyBorder="1" applyAlignment="1">
      <alignment horizontal="center" vertical="center" wrapText="1" readingOrder="1"/>
    </xf>
    <xf numFmtId="164" fontId="1" fillId="4" borderId="3" xfId="0" applyNumberFormat="1" applyFont="1" applyFill="1" applyBorder="1" applyAlignment="1">
      <alignment horizontal="centerContinuous" readingOrder="2"/>
    </xf>
    <xf numFmtId="0" fontId="1" fillId="5" borderId="2" xfId="0" applyFont="1" applyFill="1" applyBorder="1" applyAlignment="1">
      <alignment horizontal="center" vertical="center" readingOrder="2"/>
    </xf>
    <xf numFmtId="0" fontId="1" fillId="5" borderId="3" xfId="0" applyFont="1" applyFill="1" applyBorder="1" applyAlignment="1">
      <alignment horizontal="center" vertical="center" readingOrder="2"/>
    </xf>
    <xf numFmtId="0" fontId="1" fillId="5" borderId="4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8CE7E-2878-4C3C-9780-3477294DE18B}">
  <sheetPr>
    <pageSetUpPr fitToPage="1"/>
  </sheetPr>
  <dimension ref="A1:AA185"/>
  <sheetViews>
    <sheetView showGridLines="0" tabSelected="1" zoomScale="87" zoomScaleNormal="87" workbookViewId="0">
      <selection activeCell="B6" sqref="B6"/>
    </sheetView>
  </sheetViews>
  <sheetFormatPr defaultRowHeight="15.75" x14ac:dyDescent="0.25"/>
  <cols>
    <col min="1" max="1" width="9.140625" style="3"/>
    <col min="2" max="2" width="11.5703125" style="78" customWidth="1"/>
    <col min="3" max="3" width="10.140625" style="3" customWidth="1"/>
    <col min="4" max="5" width="9.140625" style="3"/>
    <col min="6" max="6" width="11.5703125" style="3" customWidth="1"/>
    <col min="7" max="7" width="9.140625" style="3"/>
    <col min="8" max="8" width="9" style="3" customWidth="1"/>
    <col min="9" max="16384" width="9.140625" style="3"/>
  </cols>
  <sheetData>
    <row r="1" spans="1:27" ht="37.5" customHeight="1" x14ac:dyDescent="0.55000000000000004">
      <c r="B1" s="33"/>
      <c r="C1" s="34"/>
      <c r="D1" s="34"/>
      <c r="E1" s="35" t="s">
        <v>50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6"/>
      <c r="W1" s="19"/>
      <c r="X1" s="20" t="s">
        <v>32</v>
      </c>
      <c r="Y1" s="21" t="s">
        <v>5</v>
      </c>
      <c r="Z1" s="21"/>
      <c r="AA1" s="22"/>
    </row>
    <row r="2" spans="1:27" ht="21.75" x14ac:dyDescent="0.55000000000000004">
      <c r="A2" s="6"/>
      <c r="B2" s="33"/>
      <c r="C2" s="34"/>
      <c r="D2" s="34"/>
      <c r="E2" s="35" t="s">
        <v>178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9"/>
    </row>
    <row r="3" spans="1:27" ht="21.75" x14ac:dyDescent="0.25">
      <c r="A3" s="6"/>
      <c r="B3" s="105">
        <v>2024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</row>
    <row r="4" spans="1:27" ht="21.75" x14ac:dyDescent="0.55000000000000004">
      <c r="A4" s="6"/>
      <c r="B4" s="40"/>
      <c r="C4" s="41"/>
      <c r="D4" s="41"/>
      <c r="E4" s="42" t="s">
        <v>199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3"/>
    </row>
    <row r="5" spans="1:27" x14ac:dyDescent="0.25">
      <c r="A5" s="6"/>
      <c r="B5" s="38">
        <v>45420</v>
      </c>
      <c r="C5" s="11">
        <v>8</v>
      </c>
      <c r="D5" s="12">
        <v>0.4861111111111111</v>
      </c>
      <c r="E5" s="12">
        <v>0.49513888888888891</v>
      </c>
      <c r="F5" s="1">
        <f t="shared" ref="F5:F42" si="0">E5-D5</f>
        <v>9.0277777777778012E-3</v>
      </c>
      <c r="G5" s="25" t="s">
        <v>1</v>
      </c>
      <c r="H5" s="8" t="s">
        <v>33</v>
      </c>
      <c r="I5" s="8" t="s">
        <v>33</v>
      </c>
      <c r="J5" s="25" t="s">
        <v>1</v>
      </c>
      <c r="K5" s="25" t="s">
        <v>1</v>
      </c>
      <c r="L5" s="25" t="s">
        <v>1</v>
      </c>
      <c r="M5" s="27" t="s">
        <v>29</v>
      </c>
      <c r="N5" s="7" t="s">
        <v>1</v>
      </c>
      <c r="O5" s="32" t="s">
        <v>29</v>
      </c>
      <c r="P5" s="8" t="s">
        <v>33</v>
      </c>
      <c r="Q5" s="8" t="s">
        <v>33</v>
      </c>
      <c r="R5" s="25" t="s">
        <v>1</v>
      </c>
      <c r="S5" s="32" t="s">
        <v>33</v>
      </c>
      <c r="T5" s="8" t="s">
        <v>33</v>
      </c>
    </row>
    <row r="6" spans="1:27" x14ac:dyDescent="0.25">
      <c r="A6" s="6"/>
      <c r="B6" s="38">
        <v>45418</v>
      </c>
      <c r="C6" s="11">
        <v>7</v>
      </c>
      <c r="D6" s="12">
        <v>0.48541666666666666</v>
      </c>
      <c r="E6" s="12">
        <v>0.51875000000000004</v>
      </c>
      <c r="F6" s="1">
        <f t="shared" si="0"/>
        <v>3.3333333333333381E-2</v>
      </c>
      <c r="G6" s="25" t="s">
        <v>1</v>
      </c>
      <c r="H6" s="8" t="s">
        <v>33</v>
      </c>
      <c r="I6" s="8" t="s">
        <v>33</v>
      </c>
      <c r="J6" s="25" t="s">
        <v>1</v>
      </c>
      <c r="K6" s="25" t="s">
        <v>1</v>
      </c>
      <c r="L6" s="25" t="s">
        <v>1</v>
      </c>
      <c r="M6" s="25" t="s">
        <v>1</v>
      </c>
      <c r="N6" s="23" t="s">
        <v>28</v>
      </c>
      <c r="O6" s="25" t="s">
        <v>1</v>
      </c>
      <c r="P6" s="8" t="s">
        <v>33</v>
      </c>
      <c r="Q6" s="8" t="s">
        <v>33</v>
      </c>
      <c r="R6" s="25" t="s">
        <v>1</v>
      </c>
      <c r="S6" s="32" t="s">
        <v>33</v>
      </c>
      <c r="T6" s="8" t="s">
        <v>33</v>
      </c>
    </row>
    <row r="7" spans="1:27" x14ac:dyDescent="0.25">
      <c r="A7" s="6"/>
      <c r="B7" s="38">
        <v>45411</v>
      </c>
      <c r="C7" s="11">
        <v>6</v>
      </c>
      <c r="D7" s="12">
        <v>0.46250000000000002</v>
      </c>
      <c r="E7" s="12">
        <v>0.46944444444444444</v>
      </c>
      <c r="F7" s="1">
        <f t="shared" si="0"/>
        <v>6.9444444444444198E-3</v>
      </c>
      <c r="G7" s="25" t="s">
        <v>1</v>
      </c>
      <c r="H7" s="8" t="s">
        <v>33</v>
      </c>
      <c r="I7" s="8" t="s">
        <v>33</v>
      </c>
      <c r="J7" s="8" t="s">
        <v>0</v>
      </c>
      <c r="K7" s="25" t="s">
        <v>1</v>
      </c>
      <c r="L7" s="25" t="s">
        <v>1</v>
      </c>
      <c r="M7" s="25" t="s">
        <v>1</v>
      </c>
      <c r="N7" s="8" t="s">
        <v>33</v>
      </c>
      <c r="O7" s="25" t="s">
        <v>1</v>
      </c>
      <c r="P7" s="8" t="s">
        <v>33</v>
      </c>
      <c r="Q7" s="8" t="s">
        <v>33</v>
      </c>
      <c r="R7" s="25" t="s">
        <v>1</v>
      </c>
      <c r="S7" s="32" t="s">
        <v>33</v>
      </c>
      <c r="T7" s="7" t="s">
        <v>1</v>
      </c>
    </row>
    <row r="8" spans="1:27" x14ac:dyDescent="0.25">
      <c r="A8" s="6"/>
      <c r="B8" s="38">
        <v>45383</v>
      </c>
      <c r="C8" s="11">
        <v>5</v>
      </c>
      <c r="D8" s="12">
        <v>0.50208333333333333</v>
      </c>
      <c r="E8" s="12">
        <v>0.5131944444444444</v>
      </c>
      <c r="F8" s="1">
        <f t="shared" si="0"/>
        <v>1.1111111111111072E-2</v>
      </c>
      <c r="G8" s="25" t="s">
        <v>1</v>
      </c>
      <c r="H8" s="8" t="s">
        <v>33</v>
      </c>
      <c r="I8" s="8" t="s">
        <v>33</v>
      </c>
      <c r="J8" s="25" t="s">
        <v>1</v>
      </c>
      <c r="K8" s="25" t="s">
        <v>1</v>
      </c>
      <c r="L8" s="25" t="s">
        <v>1</v>
      </c>
      <c r="M8" s="25" t="s">
        <v>1</v>
      </c>
      <c r="N8" s="8" t="s">
        <v>33</v>
      </c>
      <c r="O8" s="25" t="s">
        <v>1</v>
      </c>
      <c r="P8" s="8" t="s">
        <v>33</v>
      </c>
      <c r="Q8" s="8" t="s">
        <v>33</v>
      </c>
      <c r="R8" s="23" t="s">
        <v>28</v>
      </c>
      <c r="S8" s="32" t="s">
        <v>33</v>
      </c>
      <c r="T8" s="7" t="s">
        <v>1</v>
      </c>
    </row>
    <row r="9" spans="1:27" x14ac:dyDescent="0.25">
      <c r="A9" s="6"/>
      <c r="B9" s="38">
        <v>45364</v>
      </c>
      <c r="C9" s="11">
        <v>4</v>
      </c>
      <c r="D9" s="12">
        <v>0.50347222222222221</v>
      </c>
      <c r="E9" s="12">
        <v>0.50763888888888886</v>
      </c>
      <c r="F9" s="1">
        <f t="shared" si="0"/>
        <v>4.1666666666666519E-3</v>
      </c>
      <c r="G9" s="25" t="s">
        <v>1</v>
      </c>
      <c r="H9" s="8" t="s">
        <v>33</v>
      </c>
      <c r="I9" s="8" t="s">
        <v>33</v>
      </c>
      <c r="J9" s="25" t="s">
        <v>1</v>
      </c>
      <c r="K9" s="25" t="s">
        <v>1</v>
      </c>
      <c r="L9" s="25" t="s">
        <v>1</v>
      </c>
      <c r="M9" s="25" t="s">
        <v>1</v>
      </c>
      <c r="N9" s="8" t="s">
        <v>33</v>
      </c>
      <c r="O9" s="25" t="s">
        <v>1</v>
      </c>
      <c r="P9" s="8" t="s">
        <v>33</v>
      </c>
      <c r="Q9" s="8" t="s">
        <v>33</v>
      </c>
      <c r="R9" s="25" t="s">
        <v>1</v>
      </c>
      <c r="S9" s="32" t="s">
        <v>33</v>
      </c>
      <c r="T9" s="7" t="s">
        <v>1</v>
      </c>
    </row>
    <row r="10" spans="1:27" x14ac:dyDescent="0.25">
      <c r="A10" s="6"/>
      <c r="B10" s="38">
        <v>45337</v>
      </c>
      <c r="C10" s="11">
        <v>3</v>
      </c>
      <c r="D10" s="12">
        <v>0.84027777777777779</v>
      </c>
      <c r="E10" s="12">
        <v>0.85416666666666663</v>
      </c>
      <c r="F10" s="1">
        <f t="shared" si="0"/>
        <v>1.388888888888884E-2</v>
      </c>
      <c r="G10" s="23" t="s">
        <v>28</v>
      </c>
      <c r="H10" s="8" t="s">
        <v>33</v>
      </c>
      <c r="I10" s="8" t="s">
        <v>33</v>
      </c>
      <c r="J10" s="7" t="s">
        <v>1</v>
      </c>
      <c r="K10" s="7" t="s">
        <v>1</v>
      </c>
      <c r="L10" s="7" t="s">
        <v>1</v>
      </c>
      <c r="M10" s="25" t="s">
        <v>1</v>
      </c>
      <c r="N10" s="8" t="s">
        <v>33</v>
      </c>
      <c r="O10" s="7" t="s">
        <v>1</v>
      </c>
      <c r="P10" s="8" t="s">
        <v>33</v>
      </c>
      <c r="Q10" s="8" t="s">
        <v>33</v>
      </c>
      <c r="R10" s="25" t="s">
        <v>1</v>
      </c>
      <c r="S10" s="32" t="s">
        <v>33</v>
      </c>
      <c r="T10" s="23" t="s">
        <v>28</v>
      </c>
    </row>
    <row r="11" spans="1:27" x14ac:dyDescent="0.25">
      <c r="A11" s="6"/>
      <c r="B11" s="38">
        <v>45335</v>
      </c>
      <c r="C11" s="11">
        <v>2</v>
      </c>
      <c r="D11" s="12">
        <v>0.43263888888888885</v>
      </c>
      <c r="E11" s="12">
        <v>0.44236111111111115</v>
      </c>
      <c r="F11" s="1">
        <f t="shared" si="0"/>
        <v>9.7222222222222987E-3</v>
      </c>
      <c r="G11" s="25" t="s">
        <v>1</v>
      </c>
      <c r="H11" s="8" t="s">
        <v>33</v>
      </c>
      <c r="I11" s="8" t="s">
        <v>33</v>
      </c>
      <c r="J11" s="25" t="s">
        <v>1</v>
      </c>
      <c r="K11" s="25" t="s">
        <v>1</v>
      </c>
      <c r="L11" s="25" t="s">
        <v>1</v>
      </c>
      <c r="M11" s="25" t="s">
        <v>1</v>
      </c>
      <c r="N11" s="8" t="s">
        <v>33</v>
      </c>
      <c r="O11" s="25" t="s">
        <v>1</v>
      </c>
      <c r="P11" s="8" t="s">
        <v>33</v>
      </c>
      <c r="Q11" s="8" t="s">
        <v>33</v>
      </c>
      <c r="R11" s="25" t="s">
        <v>1</v>
      </c>
      <c r="S11" s="32" t="s">
        <v>33</v>
      </c>
      <c r="T11" s="7" t="s">
        <v>1</v>
      </c>
    </row>
    <row r="12" spans="1:27" x14ac:dyDescent="0.25">
      <c r="A12" s="6"/>
      <c r="B12" s="92">
        <v>45334</v>
      </c>
      <c r="C12" s="93">
        <v>1</v>
      </c>
      <c r="D12" s="94">
        <v>0.52430555555555558</v>
      </c>
      <c r="E12" s="94">
        <v>0.52986111111111112</v>
      </c>
      <c r="F12" s="95">
        <f t="shared" si="0"/>
        <v>5.5555555555555358E-3</v>
      </c>
      <c r="G12" s="96" t="s">
        <v>1</v>
      </c>
      <c r="H12" s="97" t="s">
        <v>33</v>
      </c>
      <c r="I12" s="97" t="s">
        <v>33</v>
      </c>
      <c r="J12" s="96" t="s">
        <v>1</v>
      </c>
      <c r="K12" s="98" t="s">
        <v>1</v>
      </c>
      <c r="L12" s="98" t="s">
        <v>1</v>
      </c>
      <c r="M12" s="96" t="s">
        <v>1</v>
      </c>
      <c r="N12" s="97" t="s">
        <v>33</v>
      </c>
      <c r="O12" s="98" t="s">
        <v>1</v>
      </c>
      <c r="P12" s="97" t="s">
        <v>33</v>
      </c>
      <c r="Q12" s="97" t="s">
        <v>33</v>
      </c>
      <c r="R12" s="96" t="s">
        <v>1</v>
      </c>
      <c r="S12" s="99" t="s">
        <v>33</v>
      </c>
      <c r="T12" s="98" t="s">
        <v>1</v>
      </c>
    </row>
    <row r="13" spans="1:27" ht="21.75" x14ac:dyDescent="0.55000000000000004">
      <c r="A13" s="6"/>
      <c r="B13" s="89"/>
      <c r="C13" s="90"/>
      <c r="D13" s="90"/>
      <c r="E13" s="104" t="s">
        <v>200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</row>
    <row r="14" spans="1:27" ht="21.75" x14ac:dyDescent="0.55000000000000004">
      <c r="A14" s="6"/>
      <c r="B14" s="33"/>
      <c r="C14" s="34"/>
      <c r="D14" s="34"/>
      <c r="E14" s="35">
        <v>2023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9"/>
    </row>
    <row r="15" spans="1:27" x14ac:dyDescent="0.25">
      <c r="A15" s="6"/>
      <c r="B15" s="37">
        <v>45274</v>
      </c>
      <c r="C15" s="9">
        <v>24</v>
      </c>
      <c r="D15" s="10">
        <v>0.43194444444444446</v>
      </c>
      <c r="E15" s="10">
        <v>0.55277777777777781</v>
      </c>
      <c r="F15" s="31">
        <f t="shared" si="0"/>
        <v>0.12083333333333335</v>
      </c>
      <c r="G15" s="100" t="s">
        <v>1</v>
      </c>
      <c r="H15" s="101" t="s">
        <v>33</v>
      </c>
      <c r="I15" s="100" t="s">
        <v>1</v>
      </c>
      <c r="J15" s="100" t="s">
        <v>1</v>
      </c>
      <c r="K15" s="102" t="s">
        <v>3</v>
      </c>
      <c r="L15" s="103" t="s">
        <v>33</v>
      </c>
      <c r="M15" s="100" t="s">
        <v>1</v>
      </c>
      <c r="N15" s="103" t="s">
        <v>33</v>
      </c>
      <c r="O15" s="100" t="s">
        <v>1</v>
      </c>
      <c r="P15" s="101" t="s">
        <v>33</v>
      </c>
      <c r="Q15" s="101" t="s">
        <v>33</v>
      </c>
      <c r="R15" s="100" t="s">
        <v>1</v>
      </c>
      <c r="S15" s="101" t="s">
        <v>33</v>
      </c>
      <c r="T15" s="100" t="s">
        <v>1</v>
      </c>
    </row>
    <row r="16" spans="1:27" x14ac:dyDescent="0.25">
      <c r="A16" s="6"/>
      <c r="B16" s="38" t="s">
        <v>198</v>
      </c>
      <c r="C16" s="11">
        <v>23</v>
      </c>
      <c r="D16" s="12">
        <v>0.60138888888888886</v>
      </c>
      <c r="E16" s="12">
        <v>0.60347222222222219</v>
      </c>
      <c r="F16" s="1">
        <f t="shared" si="0"/>
        <v>2.0833333333333259E-3</v>
      </c>
      <c r="G16" s="69" t="s">
        <v>28</v>
      </c>
      <c r="H16" s="32" t="s">
        <v>33</v>
      </c>
      <c r="I16" s="7" t="s">
        <v>1</v>
      </c>
      <c r="J16" s="7" t="s">
        <v>1</v>
      </c>
      <c r="K16" s="65" t="s">
        <v>3</v>
      </c>
      <c r="L16" s="45" t="s">
        <v>33</v>
      </c>
      <c r="M16" s="7" t="s">
        <v>1</v>
      </c>
      <c r="N16" s="45" t="s">
        <v>33</v>
      </c>
      <c r="O16" s="7" t="s">
        <v>1</v>
      </c>
      <c r="P16" s="32" t="s">
        <v>33</v>
      </c>
      <c r="Q16" s="32" t="s">
        <v>33</v>
      </c>
      <c r="R16" s="69" t="s">
        <v>28</v>
      </c>
      <c r="S16" s="32" t="s">
        <v>33</v>
      </c>
      <c r="T16" s="7" t="s">
        <v>1</v>
      </c>
    </row>
    <row r="17" spans="1:20" x14ac:dyDescent="0.25">
      <c r="A17" s="6"/>
      <c r="B17" s="38">
        <v>45273</v>
      </c>
      <c r="C17" s="11">
        <v>22</v>
      </c>
      <c r="D17" s="12">
        <v>0.46666666666666662</v>
      </c>
      <c r="E17" s="12">
        <v>0.51527777777777783</v>
      </c>
      <c r="F17" s="1">
        <f t="shared" si="0"/>
        <v>4.8611111111111216E-2</v>
      </c>
      <c r="G17" s="7" t="s">
        <v>1</v>
      </c>
      <c r="H17" s="32" t="s">
        <v>33</v>
      </c>
      <c r="I17" s="7" t="s">
        <v>1</v>
      </c>
      <c r="J17" s="7" t="s">
        <v>1</v>
      </c>
      <c r="K17" s="65" t="s">
        <v>3</v>
      </c>
      <c r="L17" s="45" t="s">
        <v>33</v>
      </c>
      <c r="M17" s="7" t="s">
        <v>1</v>
      </c>
      <c r="N17" s="45" t="s">
        <v>33</v>
      </c>
      <c r="O17" s="7" t="s">
        <v>1</v>
      </c>
      <c r="P17" s="32" t="s">
        <v>33</v>
      </c>
      <c r="Q17" s="32" t="s">
        <v>33</v>
      </c>
      <c r="R17" s="7" t="s">
        <v>1</v>
      </c>
      <c r="S17" s="32" t="s">
        <v>33</v>
      </c>
      <c r="T17" s="7" t="s">
        <v>1</v>
      </c>
    </row>
    <row r="18" spans="1:20" x14ac:dyDescent="0.25">
      <c r="A18" s="6"/>
      <c r="B18" s="38">
        <v>45272</v>
      </c>
      <c r="C18" s="11">
        <v>21</v>
      </c>
      <c r="D18" s="12">
        <v>0.47222222222222227</v>
      </c>
      <c r="E18" s="12">
        <v>0.63055555555555554</v>
      </c>
      <c r="F18" s="1">
        <f t="shared" si="0"/>
        <v>0.15833333333333327</v>
      </c>
      <c r="G18" s="7" t="s">
        <v>1</v>
      </c>
      <c r="H18" s="32" t="s">
        <v>33</v>
      </c>
      <c r="I18" s="7" t="s">
        <v>1</v>
      </c>
      <c r="J18" s="7" t="s">
        <v>1</v>
      </c>
      <c r="K18" s="65" t="s">
        <v>3</v>
      </c>
      <c r="L18" s="45" t="s">
        <v>33</v>
      </c>
      <c r="M18" s="7" t="s">
        <v>1</v>
      </c>
      <c r="N18" s="45" t="s">
        <v>33</v>
      </c>
      <c r="O18" s="7" t="s">
        <v>1</v>
      </c>
      <c r="P18" s="32" t="s">
        <v>33</v>
      </c>
      <c r="Q18" s="32" t="s">
        <v>33</v>
      </c>
      <c r="R18" s="7" t="s">
        <v>1</v>
      </c>
      <c r="S18" s="32" t="s">
        <v>33</v>
      </c>
      <c r="T18" s="7" t="s">
        <v>1</v>
      </c>
    </row>
    <row r="19" spans="1:20" x14ac:dyDescent="0.25">
      <c r="A19" s="6"/>
      <c r="B19" s="38">
        <v>45266</v>
      </c>
      <c r="C19" s="11">
        <v>20</v>
      </c>
      <c r="D19" s="12">
        <v>0.48402777777777778</v>
      </c>
      <c r="E19" s="12">
        <v>0.50972222222222219</v>
      </c>
      <c r="F19" s="1">
        <f t="shared" si="0"/>
        <v>2.5694444444444409E-2</v>
      </c>
      <c r="G19" s="7" t="s">
        <v>1</v>
      </c>
      <c r="H19" s="32" t="s">
        <v>33</v>
      </c>
      <c r="I19" s="7" t="s">
        <v>1</v>
      </c>
      <c r="J19" s="7" t="s">
        <v>1</v>
      </c>
      <c r="K19" s="7" t="s">
        <v>1</v>
      </c>
      <c r="L19" s="45" t="s">
        <v>33</v>
      </c>
      <c r="M19" s="7" t="s">
        <v>1</v>
      </c>
      <c r="N19" s="45" t="s">
        <v>33</v>
      </c>
      <c r="O19" s="7" t="s">
        <v>1</v>
      </c>
      <c r="P19" s="32" t="s">
        <v>33</v>
      </c>
      <c r="Q19" s="32" t="s">
        <v>33</v>
      </c>
      <c r="R19" s="7" t="s">
        <v>1</v>
      </c>
      <c r="S19" s="27" t="s">
        <v>33</v>
      </c>
      <c r="T19" s="7" t="s">
        <v>1</v>
      </c>
    </row>
    <row r="20" spans="1:20" x14ac:dyDescent="0.25">
      <c r="A20" s="6"/>
      <c r="B20" s="38">
        <v>45260</v>
      </c>
      <c r="C20" s="11">
        <v>19</v>
      </c>
      <c r="D20" s="12">
        <v>0.54861111111111105</v>
      </c>
      <c r="E20" s="12">
        <v>0.6166666666666667</v>
      </c>
      <c r="F20" s="1">
        <f t="shared" si="0"/>
        <v>6.8055555555555647E-2</v>
      </c>
      <c r="G20" s="7" t="s">
        <v>1</v>
      </c>
      <c r="H20" s="32" t="s">
        <v>33</v>
      </c>
      <c r="I20" s="7" t="s">
        <v>1</v>
      </c>
      <c r="J20" s="32" t="s">
        <v>33</v>
      </c>
      <c r="K20" s="7" t="s">
        <v>1</v>
      </c>
      <c r="L20" s="45" t="s">
        <v>33</v>
      </c>
      <c r="M20" s="7" t="s">
        <v>1</v>
      </c>
      <c r="N20" s="45" t="s">
        <v>33</v>
      </c>
      <c r="O20" s="7" t="s">
        <v>1</v>
      </c>
      <c r="P20" s="32" t="s">
        <v>33</v>
      </c>
      <c r="Q20" s="32" t="s">
        <v>33</v>
      </c>
      <c r="R20" s="7" t="s">
        <v>1</v>
      </c>
      <c r="S20" s="27" t="s">
        <v>33</v>
      </c>
      <c r="T20" s="7" t="s">
        <v>1</v>
      </c>
    </row>
    <row r="21" spans="1:20" x14ac:dyDescent="0.25">
      <c r="A21" s="13"/>
      <c r="B21" s="38">
        <v>45259</v>
      </c>
      <c r="C21" s="11">
        <v>18</v>
      </c>
      <c r="D21" s="12">
        <v>0.46249999999999997</v>
      </c>
      <c r="E21" s="12">
        <v>0.54861111111111105</v>
      </c>
      <c r="F21" s="1">
        <f t="shared" si="0"/>
        <v>8.6111111111111083E-2</v>
      </c>
      <c r="G21" s="7" t="s">
        <v>1</v>
      </c>
      <c r="H21" s="32" t="s">
        <v>33</v>
      </c>
      <c r="I21" s="7" t="s">
        <v>1</v>
      </c>
      <c r="J21" s="32" t="s">
        <v>33</v>
      </c>
      <c r="K21" s="7" t="s">
        <v>1</v>
      </c>
      <c r="L21" s="45" t="s">
        <v>33</v>
      </c>
      <c r="M21" s="7" t="s">
        <v>1</v>
      </c>
      <c r="N21" s="45" t="s">
        <v>33</v>
      </c>
      <c r="O21" s="7" t="s">
        <v>1</v>
      </c>
      <c r="P21" s="32" t="s">
        <v>33</v>
      </c>
      <c r="Q21" s="7" t="s">
        <v>1</v>
      </c>
      <c r="R21" s="7" t="s">
        <v>1</v>
      </c>
      <c r="S21" s="27" t="s">
        <v>33</v>
      </c>
      <c r="T21" s="7" t="s">
        <v>1</v>
      </c>
    </row>
    <row r="22" spans="1:20" x14ac:dyDescent="0.25">
      <c r="A22" s="6"/>
      <c r="B22" s="38">
        <v>45258</v>
      </c>
      <c r="C22" s="11">
        <v>17</v>
      </c>
      <c r="D22" s="12">
        <v>0.42222222222222222</v>
      </c>
      <c r="E22" s="12">
        <v>0.44166666666666665</v>
      </c>
      <c r="F22" s="1">
        <f t="shared" si="0"/>
        <v>1.9444444444444431E-2</v>
      </c>
      <c r="G22" s="7" t="s">
        <v>1</v>
      </c>
      <c r="H22" s="32" t="s">
        <v>33</v>
      </c>
      <c r="I22" s="7" t="s">
        <v>1</v>
      </c>
      <c r="J22" s="32" t="s">
        <v>33</v>
      </c>
      <c r="K22" s="7" t="s">
        <v>1</v>
      </c>
      <c r="L22" s="45" t="s">
        <v>33</v>
      </c>
      <c r="M22" s="7" t="s">
        <v>1</v>
      </c>
      <c r="N22" s="45" t="s">
        <v>33</v>
      </c>
      <c r="O22" s="7" t="s">
        <v>1</v>
      </c>
      <c r="P22" s="32" t="s">
        <v>33</v>
      </c>
      <c r="Q22" s="7" t="s">
        <v>1</v>
      </c>
      <c r="R22" s="23" t="s">
        <v>28</v>
      </c>
      <c r="S22" s="27" t="s">
        <v>33</v>
      </c>
      <c r="T22" s="7" t="s">
        <v>1</v>
      </c>
    </row>
    <row r="23" spans="1:20" x14ac:dyDescent="0.25">
      <c r="A23" s="6"/>
      <c r="B23" s="38">
        <v>45256</v>
      </c>
      <c r="C23" s="11">
        <v>16</v>
      </c>
      <c r="D23" s="12">
        <v>0.57152777777777775</v>
      </c>
      <c r="E23" s="12">
        <v>0.58611111111111114</v>
      </c>
      <c r="F23" s="1">
        <f t="shared" si="0"/>
        <v>1.4583333333333393E-2</v>
      </c>
      <c r="G23" s="7" t="s">
        <v>1</v>
      </c>
      <c r="H23" s="32" t="s">
        <v>33</v>
      </c>
      <c r="I23" s="7" t="s">
        <v>1</v>
      </c>
      <c r="J23" s="32" t="s">
        <v>33</v>
      </c>
      <c r="K23" s="7" t="s">
        <v>1</v>
      </c>
      <c r="L23" s="45" t="s">
        <v>33</v>
      </c>
      <c r="M23" s="7" t="s">
        <v>1</v>
      </c>
      <c r="N23" s="45" t="s">
        <v>33</v>
      </c>
      <c r="O23" s="7" t="s">
        <v>1</v>
      </c>
      <c r="P23" s="32" t="s">
        <v>33</v>
      </c>
      <c r="Q23" s="23" t="s">
        <v>28</v>
      </c>
      <c r="R23" s="7" t="s">
        <v>1</v>
      </c>
      <c r="S23" s="27" t="s">
        <v>33</v>
      </c>
      <c r="T23" s="7" t="s">
        <v>1</v>
      </c>
    </row>
    <row r="24" spans="1:20" x14ac:dyDescent="0.25">
      <c r="A24" s="6"/>
      <c r="B24" s="38">
        <v>45251</v>
      </c>
      <c r="C24" s="11">
        <v>15</v>
      </c>
      <c r="D24" s="12">
        <v>0.42291666666666666</v>
      </c>
      <c r="E24" s="12">
        <v>0.43402777777777773</v>
      </c>
      <c r="F24" s="1">
        <f t="shared" si="0"/>
        <v>1.1111111111111072E-2</v>
      </c>
      <c r="G24" s="7" t="s">
        <v>1</v>
      </c>
      <c r="H24" s="32" t="s">
        <v>33</v>
      </c>
      <c r="I24" s="7" t="s">
        <v>1</v>
      </c>
      <c r="J24" s="32" t="s">
        <v>33</v>
      </c>
      <c r="K24" s="7" t="s">
        <v>1</v>
      </c>
      <c r="L24" s="45" t="s">
        <v>33</v>
      </c>
      <c r="M24" s="7" t="s">
        <v>1</v>
      </c>
      <c r="N24" s="45" t="s">
        <v>33</v>
      </c>
      <c r="O24" s="7" t="s">
        <v>1</v>
      </c>
      <c r="P24" s="32" t="s">
        <v>33</v>
      </c>
      <c r="Q24" s="23" t="s">
        <v>28</v>
      </c>
      <c r="R24" s="7" t="s">
        <v>1</v>
      </c>
      <c r="S24" s="27" t="s">
        <v>33</v>
      </c>
      <c r="T24" s="7" t="s">
        <v>1</v>
      </c>
    </row>
    <row r="25" spans="1:20" x14ac:dyDescent="0.25">
      <c r="A25" s="6"/>
      <c r="B25" s="38">
        <v>45250</v>
      </c>
      <c r="C25" s="11">
        <v>14</v>
      </c>
      <c r="D25" s="12">
        <v>0.48541666666666666</v>
      </c>
      <c r="E25" s="12">
        <v>0.52222222222222225</v>
      </c>
      <c r="F25" s="1">
        <f t="shared" si="0"/>
        <v>3.6805555555555591E-2</v>
      </c>
      <c r="G25" s="7" t="s">
        <v>1</v>
      </c>
      <c r="H25" s="32" t="s">
        <v>33</v>
      </c>
      <c r="I25" s="7" t="s">
        <v>1</v>
      </c>
      <c r="J25" s="32" t="s">
        <v>33</v>
      </c>
      <c r="K25" s="7" t="s">
        <v>1</v>
      </c>
      <c r="L25" s="45" t="s">
        <v>33</v>
      </c>
      <c r="M25" s="7" t="s">
        <v>1</v>
      </c>
      <c r="N25" s="45" t="s">
        <v>33</v>
      </c>
      <c r="O25" s="7" t="s">
        <v>1</v>
      </c>
      <c r="P25" s="32" t="s">
        <v>33</v>
      </c>
      <c r="Q25" s="7" t="s">
        <v>1</v>
      </c>
      <c r="R25" s="23" t="s">
        <v>28</v>
      </c>
      <c r="S25" s="27" t="s">
        <v>33</v>
      </c>
      <c r="T25" s="24" t="s">
        <v>29</v>
      </c>
    </row>
    <row r="26" spans="1:20" x14ac:dyDescent="0.25">
      <c r="A26" s="6"/>
      <c r="B26" s="38">
        <v>45245</v>
      </c>
      <c r="C26" s="11">
        <v>13</v>
      </c>
      <c r="D26" s="12">
        <v>0.52847222222222223</v>
      </c>
      <c r="E26" s="12">
        <v>0.53194444444444444</v>
      </c>
      <c r="F26" s="1">
        <f t="shared" si="0"/>
        <v>3.4722222222222099E-3</v>
      </c>
      <c r="G26" s="7" t="s">
        <v>1</v>
      </c>
      <c r="H26" s="32" t="s">
        <v>33</v>
      </c>
      <c r="I26" s="7" t="s">
        <v>1</v>
      </c>
      <c r="J26" s="32" t="s">
        <v>33</v>
      </c>
      <c r="K26" s="7" t="s">
        <v>1</v>
      </c>
      <c r="L26" s="45" t="s">
        <v>33</v>
      </c>
      <c r="M26" s="7" t="s">
        <v>1</v>
      </c>
      <c r="N26" s="45" t="s">
        <v>33</v>
      </c>
      <c r="O26" s="7" t="s">
        <v>1</v>
      </c>
      <c r="P26" s="32" t="s">
        <v>33</v>
      </c>
      <c r="Q26" s="7" t="s">
        <v>1</v>
      </c>
      <c r="R26" s="7" t="s">
        <v>1</v>
      </c>
      <c r="S26" s="27" t="s">
        <v>33</v>
      </c>
      <c r="T26" s="7" t="s">
        <v>1</v>
      </c>
    </row>
    <row r="27" spans="1:20" x14ac:dyDescent="0.25">
      <c r="A27" s="6"/>
      <c r="B27" s="38">
        <v>45243</v>
      </c>
      <c r="C27" s="11">
        <v>12</v>
      </c>
      <c r="D27" s="12">
        <v>0.4513888888888889</v>
      </c>
      <c r="E27" s="12">
        <v>0.45763888888888887</v>
      </c>
      <c r="F27" s="1">
        <f t="shared" si="0"/>
        <v>6.2499999999999778E-3</v>
      </c>
      <c r="G27" s="7" t="s">
        <v>1</v>
      </c>
      <c r="H27" s="32" t="s">
        <v>33</v>
      </c>
      <c r="I27" s="7" t="s">
        <v>1</v>
      </c>
      <c r="J27" s="32" t="s">
        <v>33</v>
      </c>
      <c r="K27" s="7" t="s">
        <v>1</v>
      </c>
      <c r="L27" s="45" t="s">
        <v>33</v>
      </c>
      <c r="M27" s="7" t="s">
        <v>1</v>
      </c>
      <c r="N27" s="45" t="s">
        <v>33</v>
      </c>
      <c r="O27" s="7" t="s">
        <v>1</v>
      </c>
      <c r="P27" s="32" t="s">
        <v>33</v>
      </c>
      <c r="Q27" s="7" t="s">
        <v>1</v>
      </c>
      <c r="R27" s="7" t="s">
        <v>1</v>
      </c>
      <c r="S27" s="27" t="s">
        <v>33</v>
      </c>
      <c r="T27" s="7" t="s">
        <v>1</v>
      </c>
    </row>
    <row r="28" spans="1:20" x14ac:dyDescent="0.25">
      <c r="A28" s="6"/>
      <c r="B28" s="38">
        <v>45242</v>
      </c>
      <c r="C28" s="11">
        <v>11</v>
      </c>
      <c r="D28" s="12">
        <v>0.59652777777777777</v>
      </c>
      <c r="E28" s="12">
        <v>0.60902777777777783</v>
      </c>
      <c r="F28" s="1">
        <f t="shared" si="0"/>
        <v>1.2500000000000067E-2</v>
      </c>
      <c r="G28" s="7" t="s">
        <v>1</v>
      </c>
      <c r="H28" s="32" t="s">
        <v>33</v>
      </c>
      <c r="I28" s="7" t="s">
        <v>1</v>
      </c>
      <c r="J28" s="32" t="s">
        <v>33</v>
      </c>
      <c r="K28" s="7" t="s">
        <v>1</v>
      </c>
      <c r="L28" s="45" t="s">
        <v>33</v>
      </c>
      <c r="M28" s="7" t="s">
        <v>1</v>
      </c>
      <c r="N28" s="45" t="s">
        <v>33</v>
      </c>
      <c r="O28" s="7" t="s">
        <v>1</v>
      </c>
      <c r="P28" s="32" t="s">
        <v>33</v>
      </c>
      <c r="Q28" s="7" t="s">
        <v>1</v>
      </c>
      <c r="R28" s="7" t="s">
        <v>1</v>
      </c>
      <c r="S28" s="27" t="s">
        <v>33</v>
      </c>
      <c r="T28" s="7" t="s">
        <v>1</v>
      </c>
    </row>
    <row r="29" spans="1:20" x14ac:dyDescent="0.25">
      <c r="A29" s="6"/>
      <c r="B29" s="38">
        <v>45224</v>
      </c>
      <c r="C29" s="11">
        <v>10</v>
      </c>
      <c r="D29" s="12">
        <v>0.42638888888888887</v>
      </c>
      <c r="E29" s="12">
        <v>0.4548611111111111</v>
      </c>
      <c r="F29" s="1">
        <f t="shared" si="0"/>
        <v>2.8472222222222232E-2</v>
      </c>
      <c r="G29" s="7" t="s">
        <v>1</v>
      </c>
      <c r="H29" s="32" t="s">
        <v>33</v>
      </c>
      <c r="I29" s="23" t="s">
        <v>28</v>
      </c>
      <c r="J29" s="32" t="s">
        <v>33</v>
      </c>
      <c r="K29" s="7" t="s">
        <v>1</v>
      </c>
      <c r="L29" s="45" t="s">
        <v>33</v>
      </c>
      <c r="M29" s="7" t="s">
        <v>1</v>
      </c>
      <c r="N29" s="45" t="s">
        <v>33</v>
      </c>
      <c r="O29" s="7" t="s">
        <v>1</v>
      </c>
      <c r="P29" s="32" t="s">
        <v>33</v>
      </c>
      <c r="Q29" s="7" t="s">
        <v>1</v>
      </c>
      <c r="R29" s="23" t="s">
        <v>28</v>
      </c>
      <c r="S29" s="27" t="s">
        <v>33</v>
      </c>
      <c r="T29" s="7" t="s">
        <v>1</v>
      </c>
    </row>
    <row r="30" spans="1:20" x14ac:dyDescent="0.25">
      <c r="A30" s="6"/>
      <c r="B30" s="38">
        <v>45223</v>
      </c>
      <c r="C30" s="11">
        <v>9</v>
      </c>
      <c r="D30" s="12">
        <v>0.42083333333333334</v>
      </c>
      <c r="E30" s="12">
        <v>0.44930555555555557</v>
      </c>
      <c r="F30" s="1">
        <f t="shared" si="0"/>
        <v>2.8472222222222232E-2</v>
      </c>
      <c r="G30" s="7" t="s">
        <v>1</v>
      </c>
      <c r="H30" s="32" t="s">
        <v>33</v>
      </c>
      <c r="I30" s="7" t="s">
        <v>1</v>
      </c>
      <c r="J30" s="32" t="s">
        <v>33</v>
      </c>
      <c r="K30" s="7" t="s">
        <v>1</v>
      </c>
      <c r="L30" s="45" t="s">
        <v>33</v>
      </c>
      <c r="M30" s="7" t="s">
        <v>1</v>
      </c>
      <c r="N30" s="45" t="s">
        <v>33</v>
      </c>
      <c r="O30" s="7" t="s">
        <v>1</v>
      </c>
      <c r="P30" s="32" t="s">
        <v>33</v>
      </c>
      <c r="Q30" s="7" t="s">
        <v>1</v>
      </c>
      <c r="R30" s="8" t="s">
        <v>28</v>
      </c>
      <c r="S30" s="27" t="s">
        <v>33</v>
      </c>
      <c r="T30" s="7" t="s">
        <v>1</v>
      </c>
    </row>
    <row r="31" spans="1:20" x14ac:dyDescent="0.25">
      <c r="A31" s="13"/>
      <c r="B31" s="38">
        <v>45222</v>
      </c>
      <c r="C31" s="11">
        <v>8</v>
      </c>
      <c r="D31" s="12">
        <v>0.42430555555555555</v>
      </c>
      <c r="E31" s="12">
        <v>0.45555555555555555</v>
      </c>
      <c r="F31" s="1">
        <f t="shared" si="0"/>
        <v>3.125E-2</v>
      </c>
      <c r="G31" s="7" t="s">
        <v>1</v>
      </c>
      <c r="H31" s="32" t="s">
        <v>33</v>
      </c>
      <c r="I31" s="7" t="s">
        <v>1</v>
      </c>
      <c r="J31" s="32" t="s">
        <v>33</v>
      </c>
      <c r="K31" s="7" t="s">
        <v>1</v>
      </c>
      <c r="L31" s="45" t="s">
        <v>33</v>
      </c>
      <c r="M31" s="7" t="s">
        <v>1</v>
      </c>
      <c r="N31" s="45" t="s">
        <v>33</v>
      </c>
      <c r="O31" s="7" t="s">
        <v>1</v>
      </c>
      <c r="P31" s="32" t="s">
        <v>33</v>
      </c>
      <c r="Q31" s="7" t="s">
        <v>1</v>
      </c>
      <c r="R31" s="23" t="s">
        <v>28</v>
      </c>
      <c r="S31" s="27" t="s">
        <v>33</v>
      </c>
      <c r="T31" s="7" t="s">
        <v>1</v>
      </c>
    </row>
    <row r="32" spans="1:20" x14ac:dyDescent="0.25">
      <c r="A32" s="6"/>
      <c r="B32" s="38">
        <v>45217</v>
      </c>
      <c r="C32" s="11">
        <v>7</v>
      </c>
      <c r="D32" s="12">
        <v>0.46249999999999997</v>
      </c>
      <c r="E32" s="12">
        <v>0.48958333333333331</v>
      </c>
      <c r="F32" s="1">
        <f t="shared" si="0"/>
        <v>2.7083333333333348E-2</v>
      </c>
      <c r="G32" s="7" t="s">
        <v>1</v>
      </c>
      <c r="H32" s="32" t="s">
        <v>33</v>
      </c>
      <c r="I32" s="7" t="s">
        <v>1</v>
      </c>
      <c r="J32" s="32" t="s">
        <v>33</v>
      </c>
      <c r="K32" s="7" t="s">
        <v>1</v>
      </c>
      <c r="L32" s="45" t="s">
        <v>33</v>
      </c>
      <c r="M32" s="7" t="s">
        <v>1</v>
      </c>
      <c r="N32" s="45" t="s">
        <v>33</v>
      </c>
      <c r="O32" s="7" t="s">
        <v>1</v>
      </c>
      <c r="P32" s="32" t="s">
        <v>33</v>
      </c>
      <c r="Q32" s="7" t="s">
        <v>1</v>
      </c>
      <c r="R32" s="7" t="s">
        <v>1</v>
      </c>
      <c r="S32" s="27" t="s">
        <v>33</v>
      </c>
      <c r="T32" s="7" t="s">
        <v>1</v>
      </c>
    </row>
    <row r="33" spans="1:20" x14ac:dyDescent="0.25">
      <c r="A33" s="6"/>
      <c r="B33" s="38">
        <v>45215</v>
      </c>
      <c r="C33" s="11">
        <v>6</v>
      </c>
      <c r="D33" s="12">
        <v>0.46597222222222223</v>
      </c>
      <c r="E33" s="12">
        <v>0.48819444444444443</v>
      </c>
      <c r="F33" s="1">
        <f t="shared" si="0"/>
        <v>2.2222222222222199E-2</v>
      </c>
      <c r="G33" s="7" t="s">
        <v>1</v>
      </c>
      <c r="H33" s="32" t="s">
        <v>33</v>
      </c>
      <c r="I33" s="7" t="s">
        <v>1</v>
      </c>
      <c r="J33" s="32" t="s">
        <v>33</v>
      </c>
      <c r="K33" s="7" t="s">
        <v>1</v>
      </c>
      <c r="L33" s="45" t="s">
        <v>33</v>
      </c>
      <c r="M33" s="7" t="s">
        <v>1</v>
      </c>
      <c r="N33" s="45" t="s">
        <v>33</v>
      </c>
      <c r="O33" s="7" t="s">
        <v>1</v>
      </c>
      <c r="P33" s="32" t="s">
        <v>33</v>
      </c>
      <c r="Q33" s="7" t="s">
        <v>1</v>
      </c>
      <c r="R33" s="23" t="s">
        <v>28</v>
      </c>
      <c r="S33" s="27" t="s">
        <v>33</v>
      </c>
      <c r="T33" s="7" t="s">
        <v>1</v>
      </c>
    </row>
    <row r="34" spans="1:20" x14ac:dyDescent="0.25">
      <c r="A34" s="6"/>
      <c r="B34" s="38">
        <v>45208</v>
      </c>
      <c r="C34" s="11">
        <v>5</v>
      </c>
      <c r="D34" s="12">
        <v>0.44097222222222227</v>
      </c>
      <c r="E34" s="12">
        <v>0.47638888888888892</v>
      </c>
      <c r="F34" s="1">
        <f t="shared" si="0"/>
        <v>3.5416666666666652E-2</v>
      </c>
      <c r="G34" s="23" t="s">
        <v>28</v>
      </c>
      <c r="H34" s="32" t="s">
        <v>33</v>
      </c>
      <c r="I34" s="7" t="s">
        <v>1</v>
      </c>
      <c r="J34" s="32" t="s">
        <v>33</v>
      </c>
      <c r="K34" s="7" t="s">
        <v>1</v>
      </c>
      <c r="L34" s="45" t="s">
        <v>33</v>
      </c>
      <c r="M34" s="7" t="s">
        <v>1</v>
      </c>
      <c r="N34" s="45" t="s">
        <v>33</v>
      </c>
      <c r="O34" s="7" t="s">
        <v>1</v>
      </c>
      <c r="P34" s="32" t="s">
        <v>33</v>
      </c>
      <c r="Q34" s="23" t="s">
        <v>28</v>
      </c>
      <c r="R34" s="7" t="s">
        <v>1</v>
      </c>
      <c r="S34" s="27" t="s">
        <v>33</v>
      </c>
      <c r="T34" s="23" t="s">
        <v>28</v>
      </c>
    </row>
    <row r="35" spans="1:20" x14ac:dyDescent="0.25">
      <c r="A35" s="6"/>
      <c r="B35" s="38">
        <v>45203</v>
      </c>
      <c r="C35" s="11">
        <v>4</v>
      </c>
      <c r="D35" s="12">
        <v>0.63402777777777775</v>
      </c>
      <c r="E35" s="12">
        <v>0.6381944444444444</v>
      </c>
      <c r="F35" s="1">
        <f t="shared" si="0"/>
        <v>4.1666666666666519E-3</v>
      </c>
      <c r="G35" s="7" t="s">
        <v>1</v>
      </c>
      <c r="H35" s="32" t="s">
        <v>33</v>
      </c>
      <c r="I35" s="7" t="s">
        <v>1</v>
      </c>
      <c r="J35" s="32" t="s">
        <v>33</v>
      </c>
      <c r="K35" s="8" t="s">
        <v>28</v>
      </c>
      <c r="L35" s="45" t="s">
        <v>33</v>
      </c>
      <c r="M35" s="7" t="s">
        <v>1</v>
      </c>
      <c r="N35" s="45" t="s">
        <v>33</v>
      </c>
      <c r="O35" s="7" t="s">
        <v>1</v>
      </c>
      <c r="P35" s="32" t="s">
        <v>33</v>
      </c>
      <c r="Q35" s="7" t="s">
        <v>1</v>
      </c>
      <c r="R35" s="7" t="s">
        <v>1</v>
      </c>
      <c r="S35" s="27" t="s">
        <v>33</v>
      </c>
      <c r="T35" s="7" t="s">
        <v>1</v>
      </c>
    </row>
    <row r="36" spans="1:20" ht="21.75" x14ac:dyDescent="0.55000000000000004">
      <c r="A36" s="6"/>
      <c r="B36" s="40"/>
      <c r="C36" s="41"/>
      <c r="D36" s="41"/>
      <c r="E36" s="42" t="s">
        <v>51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3"/>
    </row>
    <row r="37" spans="1:20" ht="21.75" x14ac:dyDescent="0.55000000000000004">
      <c r="A37" s="6"/>
      <c r="B37" s="40"/>
      <c r="C37" s="41"/>
      <c r="D37" s="41"/>
      <c r="E37" s="42" t="s">
        <v>52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3"/>
    </row>
    <row r="38" spans="1:20" x14ac:dyDescent="0.25">
      <c r="A38" s="6"/>
      <c r="B38" s="38">
        <v>45064</v>
      </c>
      <c r="C38" s="11">
        <v>3</v>
      </c>
      <c r="D38" s="12">
        <v>0.47291666666666665</v>
      </c>
      <c r="E38" s="12">
        <v>0.48333333333333334</v>
      </c>
      <c r="F38" s="1">
        <f t="shared" si="0"/>
        <v>1.0416666666666685E-2</v>
      </c>
      <c r="G38" s="27" t="s">
        <v>33</v>
      </c>
      <c r="H38" s="7" t="s">
        <v>1</v>
      </c>
      <c r="I38" s="7" t="s">
        <v>1</v>
      </c>
      <c r="J38" s="7" t="s">
        <v>1</v>
      </c>
      <c r="K38" s="7" t="s">
        <v>1</v>
      </c>
      <c r="L38" s="45" t="s">
        <v>33</v>
      </c>
      <c r="M38" s="7" t="s">
        <v>1</v>
      </c>
      <c r="N38" s="45" t="s">
        <v>33</v>
      </c>
      <c r="O38" s="7" t="s">
        <v>1</v>
      </c>
      <c r="P38" s="7" t="s">
        <v>1</v>
      </c>
      <c r="Q38" s="27" t="s">
        <v>33</v>
      </c>
      <c r="R38" s="23" t="s">
        <v>28</v>
      </c>
      <c r="S38" s="27" t="s">
        <v>33</v>
      </c>
      <c r="T38" s="27" t="s">
        <v>33</v>
      </c>
    </row>
    <row r="39" spans="1:20" ht="21.75" x14ac:dyDescent="0.55000000000000004">
      <c r="A39" s="6"/>
      <c r="B39" s="40"/>
      <c r="C39" s="41"/>
      <c r="D39" s="41"/>
      <c r="E39" s="42" t="s">
        <v>53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3"/>
    </row>
    <row r="40" spans="1:20" ht="21.75" x14ac:dyDescent="0.55000000000000004">
      <c r="A40" s="6"/>
      <c r="B40" s="40"/>
      <c r="C40" s="41"/>
      <c r="D40" s="41"/>
      <c r="E40" s="42" t="s">
        <v>54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3"/>
    </row>
    <row r="41" spans="1:20" x14ac:dyDescent="0.25">
      <c r="A41" s="6"/>
      <c r="B41" s="38">
        <v>44998</v>
      </c>
      <c r="C41" s="11">
        <v>2</v>
      </c>
      <c r="D41" s="12">
        <v>0.4604166666666667</v>
      </c>
      <c r="E41" s="12">
        <v>0.47152777777777777</v>
      </c>
      <c r="F41" s="1">
        <f t="shared" si="0"/>
        <v>1.1111111111111072E-2</v>
      </c>
      <c r="G41" s="27" t="s">
        <v>33</v>
      </c>
      <c r="H41" s="7" t="s">
        <v>1</v>
      </c>
      <c r="I41" s="7" t="s">
        <v>1</v>
      </c>
      <c r="J41" s="7" t="s">
        <v>1</v>
      </c>
      <c r="K41" s="7" t="s">
        <v>1</v>
      </c>
      <c r="L41" s="45" t="s">
        <v>33</v>
      </c>
      <c r="M41" s="24" t="s">
        <v>29</v>
      </c>
      <c r="N41" s="45" t="s">
        <v>33</v>
      </c>
      <c r="O41" s="7" t="s">
        <v>1</v>
      </c>
      <c r="P41" s="7" t="s">
        <v>1</v>
      </c>
      <c r="Q41" s="27" t="s">
        <v>33</v>
      </c>
      <c r="R41" s="26" t="s">
        <v>28</v>
      </c>
      <c r="S41" s="27" t="s">
        <v>33</v>
      </c>
      <c r="T41" s="27" t="s">
        <v>33</v>
      </c>
    </row>
    <row r="42" spans="1:20" x14ac:dyDescent="0.25">
      <c r="A42" s="6"/>
      <c r="B42" s="38">
        <v>44992</v>
      </c>
      <c r="C42" s="11">
        <v>1</v>
      </c>
      <c r="D42" s="12">
        <v>0.46527777777777773</v>
      </c>
      <c r="E42" s="12">
        <v>0.4826388888888889</v>
      </c>
      <c r="F42" s="1">
        <f t="shared" si="0"/>
        <v>1.736111111111116E-2</v>
      </c>
      <c r="G42" s="27" t="s">
        <v>33</v>
      </c>
      <c r="H42" s="7" t="s">
        <v>1</v>
      </c>
      <c r="I42" s="8" t="s">
        <v>28</v>
      </c>
      <c r="J42" s="25" t="s">
        <v>1</v>
      </c>
      <c r="K42" s="7" t="s">
        <v>1</v>
      </c>
      <c r="L42" s="45" t="s">
        <v>33</v>
      </c>
      <c r="M42" s="8" t="s">
        <v>3</v>
      </c>
      <c r="N42" s="45" t="s">
        <v>33</v>
      </c>
      <c r="O42" s="7" t="s">
        <v>1</v>
      </c>
      <c r="P42" s="8" t="s">
        <v>3</v>
      </c>
      <c r="Q42" s="27" t="s">
        <v>33</v>
      </c>
      <c r="R42" s="8" t="s">
        <v>28</v>
      </c>
      <c r="S42" s="27" t="s">
        <v>33</v>
      </c>
      <c r="T42" s="27" t="s">
        <v>33</v>
      </c>
    </row>
    <row r="43" spans="1:20" ht="21.75" x14ac:dyDescent="0.55000000000000004">
      <c r="A43" s="6"/>
      <c r="B43" s="40"/>
      <c r="C43" s="41"/>
      <c r="D43" s="41"/>
      <c r="E43" s="42" t="s">
        <v>55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3"/>
    </row>
    <row r="44" spans="1:20" ht="21.75" x14ac:dyDescent="0.55000000000000004">
      <c r="A44" s="6"/>
      <c r="B44" s="33"/>
      <c r="C44" s="34"/>
      <c r="D44" s="34"/>
      <c r="E44" s="35">
        <v>2022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</row>
    <row r="45" spans="1:20" ht="21.75" x14ac:dyDescent="0.55000000000000004">
      <c r="A45" s="6"/>
      <c r="B45" s="40"/>
      <c r="C45" s="41"/>
      <c r="D45" s="41"/>
      <c r="E45" s="42" t="s">
        <v>56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3"/>
    </row>
    <row r="46" spans="1:20" x14ac:dyDescent="0.25">
      <c r="A46" s="6"/>
      <c r="B46" s="38">
        <v>44872</v>
      </c>
      <c r="C46" s="11">
        <v>18</v>
      </c>
      <c r="D46" s="12">
        <v>0.39861111111111108</v>
      </c>
      <c r="E46" s="12">
        <v>0.41944444444444445</v>
      </c>
      <c r="F46" s="1">
        <f t="shared" ref="F46:F67" si="1">E46-D46</f>
        <v>2.083333333333337E-2</v>
      </c>
      <c r="G46" s="8" t="s">
        <v>33</v>
      </c>
      <c r="H46" s="7" t="s">
        <v>1</v>
      </c>
      <c r="I46" s="7" t="s">
        <v>1</v>
      </c>
      <c r="J46" s="7" t="s">
        <v>1</v>
      </c>
      <c r="K46" s="7" t="s">
        <v>1</v>
      </c>
      <c r="L46" s="45" t="s">
        <v>33</v>
      </c>
      <c r="M46" s="7" t="s">
        <v>1</v>
      </c>
      <c r="N46" s="45" t="s">
        <v>33</v>
      </c>
      <c r="O46" s="7" t="s">
        <v>1</v>
      </c>
      <c r="P46" s="7" t="s">
        <v>1</v>
      </c>
      <c r="Q46" s="8" t="s">
        <v>33</v>
      </c>
      <c r="R46" s="7" t="s">
        <v>1</v>
      </c>
      <c r="S46" s="8" t="s">
        <v>33</v>
      </c>
      <c r="T46" s="8" t="s">
        <v>33</v>
      </c>
    </row>
    <row r="47" spans="1:20" x14ac:dyDescent="0.25">
      <c r="A47" s="6"/>
      <c r="B47" s="38">
        <v>44859</v>
      </c>
      <c r="C47" s="11">
        <v>17</v>
      </c>
      <c r="D47" s="12">
        <v>0.54861111111111105</v>
      </c>
      <c r="E47" s="12">
        <v>0.5541666666666667</v>
      </c>
      <c r="F47" s="1">
        <f t="shared" si="1"/>
        <v>5.5555555555556468E-3</v>
      </c>
      <c r="G47" s="8" t="s">
        <v>33</v>
      </c>
      <c r="H47" s="7" t="s">
        <v>1</v>
      </c>
      <c r="I47" s="7" t="s">
        <v>1</v>
      </c>
      <c r="J47" s="7" t="s">
        <v>1</v>
      </c>
      <c r="K47" s="7" t="s">
        <v>1</v>
      </c>
      <c r="L47" s="45" t="s">
        <v>33</v>
      </c>
      <c r="M47" s="23" t="s">
        <v>28</v>
      </c>
      <c r="N47" s="45" t="s">
        <v>33</v>
      </c>
      <c r="O47" s="7" t="s">
        <v>1</v>
      </c>
      <c r="P47" s="7" t="s">
        <v>1</v>
      </c>
      <c r="Q47" s="8" t="s">
        <v>33</v>
      </c>
      <c r="R47" s="23" t="s">
        <v>28</v>
      </c>
      <c r="S47" s="8" t="s">
        <v>33</v>
      </c>
      <c r="T47" s="8" t="s">
        <v>33</v>
      </c>
    </row>
    <row r="48" spans="1:20" x14ac:dyDescent="0.25">
      <c r="A48" s="6"/>
      <c r="B48" s="38">
        <v>44858</v>
      </c>
      <c r="C48" s="11">
        <v>16</v>
      </c>
      <c r="D48" s="12">
        <v>0.56666666666666665</v>
      </c>
      <c r="E48" s="12">
        <v>0.58402777777777781</v>
      </c>
      <c r="F48" s="1">
        <f t="shared" si="1"/>
        <v>1.736111111111116E-2</v>
      </c>
      <c r="G48" s="8" t="s">
        <v>33</v>
      </c>
      <c r="H48" s="7" t="s">
        <v>1</v>
      </c>
      <c r="I48" s="7" t="s">
        <v>1</v>
      </c>
      <c r="J48" s="7" t="s">
        <v>1</v>
      </c>
      <c r="K48" s="7" t="s">
        <v>1</v>
      </c>
      <c r="L48" s="45" t="s">
        <v>33</v>
      </c>
      <c r="M48" s="23" t="s">
        <v>28</v>
      </c>
      <c r="N48" s="45" t="s">
        <v>33</v>
      </c>
      <c r="O48" s="7" t="s">
        <v>1</v>
      </c>
      <c r="P48" s="7" t="s">
        <v>1</v>
      </c>
      <c r="Q48" s="8" t="s">
        <v>33</v>
      </c>
      <c r="R48" s="23" t="s">
        <v>28</v>
      </c>
      <c r="S48" s="8" t="s">
        <v>33</v>
      </c>
      <c r="T48" s="8" t="s">
        <v>33</v>
      </c>
    </row>
    <row r="49" spans="1:20" x14ac:dyDescent="0.25">
      <c r="A49" s="6"/>
      <c r="B49" s="38">
        <v>44853</v>
      </c>
      <c r="C49" s="11">
        <v>15</v>
      </c>
      <c r="D49" s="12">
        <v>0.50347222222222221</v>
      </c>
      <c r="E49" s="12">
        <v>0.54097222222222219</v>
      </c>
      <c r="F49" s="1">
        <f t="shared" si="1"/>
        <v>3.7499999999999978E-2</v>
      </c>
      <c r="G49" s="8" t="s">
        <v>33</v>
      </c>
      <c r="H49" s="7" t="s">
        <v>1</v>
      </c>
      <c r="I49" s="7" t="s">
        <v>1</v>
      </c>
      <c r="J49" s="7" t="s">
        <v>1</v>
      </c>
      <c r="K49" s="7" t="s">
        <v>1</v>
      </c>
      <c r="L49" s="45" t="s">
        <v>33</v>
      </c>
      <c r="M49" s="7" t="s">
        <v>1</v>
      </c>
      <c r="N49" s="45" t="s">
        <v>33</v>
      </c>
      <c r="O49" s="7" t="s">
        <v>1</v>
      </c>
      <c r="P49" s="7" t="s">
        <v>1</v>
      </c>
      <c r="Q49" s="8" t="s">
        <v>33</v>
      </c>
      <c r="R49" s="23" t="s">
        <v>28</v>
      </c>
      <c r="S49" s="8" t="s">
        <v>33</v>
      </c>
      <c r="T49" s="8" t="s">
        <v>33</v>
      </c>
    </row>
    <row r="50" spans="1:20" x14ac:dyDescent="0.25">
      <c r="A50" s="6"/>
      <c r="B50" s="38">
        <v>44810</v>
      </c>
      <c r="C50" s="11">
        <v>14</v>
      </c>
      <c r="D50" s="12">
        <v>0.50694444444444442</v>
      </c>
      <c r="E50" s="12">
        <v>0.52013888888888882</v>
      </c>
      <c r="F50" s="1">
        <f t="shared" si="1"/>
        <v>1.3194444444444398E-2</v>
      </c>
      <c r="G50" s="8" t="s">
        <v>33</v>
      </c>
      <c r="H50" s="8" t="s">
        <v>0</v>
      </c>
      <c r="I50" s="7" t="s">
        <v>1</v>
      </c>
      <c r="J50" s="7" t="s">
        <v>1</v>
      </c>
      <c r="K50" s="7" t="s">
        <v>1</v>
      </c>
      <c r="L50" s="45" t="s">
        <v>33</v>
      </c>
      <c r="M50" s="8" t="s">
        <v>0</v>
      </c>
      <c r="N50" s="45" t="s">
        <v>33</v>
      </c>
      <c r="O50" s="7" t="s">
        <v>1</v>
      </c>
      <c r="P50" s="7" t="s">
        <v>1</v>
      </c>
      <c r="Q50" s="8" t="s">
        <v>33</v>
      </c>
      <c r="R50" s="23" t="s">
        <v>28</v>
      </c>
      <c r="S50" s="8" t="s">
        <v>33</v>
      </c>
      <c r="T50" s="8" t="s">
        <v>33</v>
      </c>
    </row>
    <row r="51" spans="1:20" x14ac:dyDescent="0.25">
      <c r="A51" s="6"/>
      <c r="B51" s="38">
        <v>44804</v>
      </c>
      <c r="C51" s="11">
        <v>13</v>
      </c>
      <c r="D51" s="12">
        <v>0.50347222222222221</v>
      </c>
      <c r="E51" s="12">
        <v>0.52361111111111114</v>
      </c>
      <c r="F51" s="1">
        <f t="shared" si="1"/>
        <v>2.0138888888888928E-2</v>
      </c>
      <c r="G51" s="8" t="s">
        <v>33</v>
      </c>
      <c r="H51" s="7" t="s">
        <v>1</v>
      </c>
      <c r="I51" s="7" t="s">
        <v>1</v>
      </c>
      <c r="J51" s="7" t="s">
        <v>1</v>
      </c>
      <c r="K51" s="7" t="s">
        <v>1</v>
      </c>
      <c r="L51" s="45" t="s">
        <v>33</v>
      </c>
      <c r="M51" s="8" t="s">
        <v>0</v>
      </c>
      <c r="N51" s="45" t="s">
        <v>33</v>
      </c>
      <c r="O51" s="7" t="s">
        <v>1</v>
      </c>
      <c r="P51" s="7" t="s">
        <v>1</v>
      </c>
      <c r="Q51" s="8" t="s">
        <v>33</v>
      </c>
      <c r="R51" s="23" t="s">
        <v>28</v>
      </c>
      <c r="S51" s="8" t="s">
        <v>33</v>
      </c>
      <c r="T51" s="8" t="s">
        <v>33</v>
      </c>
    </row>
    <row r="52" spans="1:20" ht="21.75" x14ac:dyDescent="0.55000000000000004">
      <c r="A52" s="6"/>
      <c r="B52" s="40"/>
      <c r="C52" s="41"/>
      <c r="D52" s="41"/>
      <c r="E52" s="42" t="s">
        <v>57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3"/>
    </row>
    <row r="53" spans="1:20" ht="21.75" x14ac:dyDescent="0.55000000000000004">
      <c r="A53" s="6"/>
      <c r="B53" s="40"/>
      <c r="C53" s="41"/>
      <c r="D53" s="41"/>
      <c r="E53" s="42" t="s">
        <v>58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3"/>
    </row>
    <row r="54" spans="1:20" x14ac:dyDescent="0.25">
      <c r="A54" s="6"/>
      <c r="B54" s="38">
        <v>44741</v>
      </c>
      <c r="C54" s="11">
        <v>12</v>
      </c>
      <c r="D54" s="12">
        <v>0.42083333333333334</v>
      </c>
      <c r="E54" s="12">
        <v>0.43611111111111112</v>
      </c>
      <c r="F54" s="1">
        <f t="shared" si="1"/>
        <v>1.5277777777777779E-2</v>
      </c>
      <c r="G54" s="8" t="s">
        <v>33</v>
      </c>
      <c r="H54" s="7" t="s">
        <v>1</v>
      </c>
      <c r="I54" s="7" t="s">
        <v>1</v>
      </c>
      <c r="J54" s="7" t="s">
        <v>1</v>
      </c>
      <c r="K54" s="7" t="s">
        <v>1</v>
      </c>
      <c r="L54" s="45" t="s">
        <v>33</v>
      </c>
      <c r="M54" s="7" t="s">
        <v>1</v>
      </c>
      <c r="N54" s="45" t="s">
        <v>33</v>
      </c>
      <c r="O54" s="7" t="s">
        <v>1</v>
      </c>
      <c r="P54" s="7" t="s">
        <v>1</v>
      </c>
      <c r="Q54" s="8" t="s">
        <v>33</v>
      </c>
      <c r="R54" s="7" t="s">
        <v>1</v>
      </c>
      <c r="S54" s="8" t="s">
        <v>33</v>
      </c>
      <c r="T54" s="8" t="s">
        <v>33</v>
      </c>
    </row>
    <row r="55" spans="1:20" x14ac:dyDescent="0.25">
      <c r="A55" s="6"/>
      <c r="B55" s="38">
        <v>44739</v>
      </c>
      <c r="C55" s="11">
        <v>11</v>
      </c>
      <c r="D55" s="12">
        <v>0.41944444444444445</v>
      </c>
      <c r="E55" s="12">
        <v>0.4458333333333333</v>
      </c>
      <c r="F55" s="1">
        <f t="shared" si="1"/>
        <v>2.6388888888888851E-2</v>
      </c>
      <c r="G55" s="8" t="s">
        <v>33</v>
      </c>
      <c r="H55" s="7" t="s">
        <v>1</v>
      </c>
      <c r="I55" s="7" t="s">
        <v>1</v>
      </c>
      <c r="J55" s="8" t="s">
        <v>0</v>
      </c>
      <c r="K55" s="8" t="s">
        <v>29</v>
      </c>
      <c r="L55" s="45" t="s">
        <v>33</v>
      </c>
      <c r="M55" s="7" t="s">
        <v>1</v>
      </c>
      <c r="N55" s="45" t="s">
        <v>33</v>
      </c>
      <c r="O55" s="7" t="s">
        <v>1</v>
      </c>
      <c r="P55" s="7" t="s">
        <v>1</v>
      </c>
      <c r="Q55" s="8" t="s">
        <v>33</v>
      </c>
      <c r="R55" s="23" t="s">
        <v>28</v>
      </c>
      <c r="S55" s="8" t="s">
        <v>33</v>
      </c>
      <c r="T55" s="8" t="s">
        <v>33</v>
      </c>
    </row>
    <row r="56" spans="1:20" x14ac:dyDescent="0.25">
      <c r="A56" s="13"/>
      <c r="B56" s="38">
        <v>44725</v>
      </c>
      <c r="C56" s="11">
        <v>10</v>
      </c>
      <c r="D56" s="12">
        <v>0.4826388888888889</v>
      </c>
      <c r="E56" s="12">
        <v>0.50138888888888888</v>
      </c>
      <c r="F56" s="1">
        <f t="shared" si="1"/>
        <v>1.8749999999999989E-2</v>
      </c>
      <c r="G56" s="8" t="s">
        <v>33</v>
      </c>
      <c r="H56" s="7" t="s">
        <v>1</v>
      </c>
      <c r="I56" s="7" t="s">
        <v>1</v>
      </c>
      <c r="J56" s="7" t="s">
        <v>1</v>
      </c>
      <c r="K56" s="7" t="s">
        <v>1</v>
      </c>
      <c r="L56" s="45" t="s">
        <v>33</v>
      </c>
      <c r="M56" s="7" t="s">
        <v>1</v>
      </c>
      <c r="N56" s="45" t="s">
        <v>33</v>
      </c>
      <c r="O56" s="7" t="s">
        <v>1</v>
      </c>
      <c r="P56" s="7" t="s">
        <v>1</v>
      </c>
      <c r="Q56" s="8" t="s">
        <v>33</v>
      </c>
      <c r="R56" s="7" t="s">
        <v>1</v>
      </c>
      <c r="S56" s="8" t="s">
        <v>33</v>
      </c>
      <c r="T56" s="8" t="s">
        <v>33</v>
      </c>
    </row>
    <row r="57" spans="1:20" x14ac:dyDescent="0.25">
      <c r="A57" s="13"/>
      <c r="B57" s="38">
        <v>44718</v>
      </c>
      <c r="C57" s="11">
        <v>9</v>
      </c>
      <c r="D57" s="12">
        <v>0.42222222222222222</v>
      </c>
      <c r="E57" s="12">
        <v>0.42569444444444443</v>
      </c>
      <c r="F57" s="1">
        <f t="shared" si="1"/>
        <v>3.4722222222222099E-3</v>
      </c>
      <c r="G57" s="8" t="s">
        <v>33</v>
      </c>
      <c r="H57" s="7" t="s">
        <v>1</v>
      </c>
      <c r="I57" s="7" t="s">
        <v>1</v>
      </c>
      <c r="J57" s="8" t="s">
        <v>29</v>
      </c>
      <c r="K57" s="7" t="s">
        <v>1</v>
      </c>
      <c r="L57" s="45" t="s">
        <v>33</v>
      </c>
      <c r="M57" s="7" t="s">
        <v>1</v>
      </c>
      <c r="N57" s="45" t="s">
        <v>33</v>
      </c>
      <c r="O57" s="7" t="s">
        <v>1</v>
      </c>
      <c r="P57" s="7" t="s">
        <v>1</v>
      </c>
      <c r="Q57" s="8" t="s">
        <v>33</v>
      </c>
      <c r="R57" s="23" t="s">
        <v>28</v>
      </c>
      <c r="S57" s="8" t="s">
        <v>33</v>
      </c>
      <c r="T57" s="8" t="s">
        <v>33</v>
      </c>
    </row>
    <row r="58" spans="1:20" x14ac:dyDescent="0.25">
      <c r="A58" s="6"/>
      <c r="B58" s="38">
        <v>44704</v>
      </c>
      <c r="C58" s="11">
        <v>8</v>
      </c>
      <c r="D58" s="12">
        <v>0.42430555555555555</v>
      </c>
      <c r="E58" s="12">
        <v>0.4458333333333333</v>
      </c>
      <c r="F58" s="1">
        <f t="shared" si="1"/>
        <v>2.1527777777777757E-2</v>
      </c>
      <c r="G58" s="8" t="s">
        <v>33</v>
      </c>
      <c r="H58" s="7" t="s">
        <v>1</v>
      </c>
      <c r="I58" s="7" t="s">
        <v>1</v>
      </c>
      <c r="J58" s="7" t="s">
        <v>1</v>
      </c>
      <c r="K58" s="7" t="s">
        <v>1</v>
      </c>
      <c r="L58" s="45" t="s">
        <v>33</v>
      </c>
      <c r="M58" s="7" t="s">
        <v>1</v>
      </c>
      <c r="N58" s="45" t="s">
        <v>33</v>
      </c>
      <c r="O58" s="7" t="s">
        <v>1</v>
      </c>
      <c r="P58" s="7" t="s">
        <v>1</v>
      </c>
      <c r="Q58" s="8" t="s">
        <v>33</v>
      </c>
      <c r="R58" s="23" t="s">
        <v>28</v>
      </c>
      <c r="S58" s="8" t="s">
        <v>33</v>
      </c>
      <c r="T58" s="8" t="s">
        <v>33</v>
      </c>
    </row>
    <row r="59" spans="1:20" x14ac:dyDescent="0.25">
      <c r="A59" s="6"/>
      <c r="B59" s="38">
        <v>44699</v>
      </c>
      <c r="C59" s="11">
        <v>7</v>
      </c>
      <c r="D59" s="12">
        <v>0.41944444444444445</v>
      </c>
      <c r="E59" s="12">
        <v>0.42708333333333331</v>
      </c>
      <c r="F59" s="1">
        <f t="shared" si="1"/>
        <v>7.6388888888888618E-3</v>
      </c>
      <c r="G59" s="8" t="s">
        <v>33</v>
      </c>
      <c r="H59" s="7" t="s">
        <v>1</v>
      </c>
      <c r="I59" s="7" t="s">
        <v>1</v>
      </c>
      <c r="J59" s="7" t="s">
        <v>1</v>
      </c>
      <c r="K59" s="7" t="s">
        <v>1</v>
      </c>
      <c r="L59" s="45" t="s">
        <v>33</v>
      </c>
      <c r="M59" s="7" t="s">
        <v>1</v>
      </c>
      <c r="N59" s="45" t="s">
        <v>33</v>
      </c>
      <c r="O59" s="8" t="s">
        <v>0</v>
      </c>
      <c r="P59" s="7" t="s">
        <v>1</v>
      </c>
      <c r="Q59" s="8" t="s">
        <v>33</v>
      </c>
      <c r="R59" s="23" t="s">
        <v>28</v>
      </c>
      <c r="S59" s="8" t="s">
        <v>33</v>
      </c>
      <c r="T59" s="8" t="s">
        <v>33</v>
      </c>
    </row>
    <row r="60" spans="1:20" x14ac:dyDescent="0.25">
      <c r="A60" s="6"/>
      <c r="B60" s="38">
        <v>44698</v>
      </c>
      <c r="C60" s="11">
        <v>6</v>
      </c>
      <c r="D60" s="12">
        <v>0.46319444444444446</v>
      </c>
      <c r="E60" s="12">
        <v>0.48680555555555555</v>
      </c>
      <c r="F60" s="1">
        <f t="shared" si="1"/>
        <v>2.3611111111111083E-2</v>
      </c>
      <c r="G60" s="8" t="s">
        <v>33</v>
      </c>
      <c r="H60" s="7" t="s">
        <v>1</v>
      </c>
      <c r="I60" s="7" t="s">
        <v>1</v>
      </c>
      <c r="J60" s="7" t="s">
        <v>1</v>
      </c>
      <c r="K60" s="7" t="s">
        <v>1</v>
      </c>
      <c r="L60" s="45" t="s">
        <v>33</v>
      </c>
      <c r="M60" s="7" t="s">
        <v>1</v>
      </c>
      <c r="N60" s="45" t="s">
        <v>33</v>
      </c>
      <c r="O60" s="7" t="s">
        <v>1</v>
      </c>
      <c r="P60" s="7" t="s">
        <v>1</v>
      </c>
      <c r="Q60" s="8" t="s">
        <v>33</v>
      </c>
      <c r="R60" s="23" t="s">
        <v>28</v>
      </c>
      <c r="S60" s="8" t="s">
        <v>33</v>
      </c>
      <c r="T60" s="8" t="s">
        <v>33</v>
      </c>
    </row>
    <row r="61" spans="1:20" ht="21.75" x14ac:dyDescent="0.55000000000000004">
      <c r="A61" s="6"/>
      <c r="B61" s="40"/>
      <c r="C61" s="41"/>
      <c r="D61" s="41"/>
      <c r="E61" s="42" t="s">
        <v>59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3"/>
    </row>
    <row r="62" spans="1:20" x14ac:dyDescent="0.25">
      <c r="A62" s="6"/>
      <c r="B62" s="38">
        <v>44693</v>
      </c>
      <c r="C62" s="11">
        <v>5</v>
      </c>
      <c r="D62" s="12">
        <v>0.44513888888888892</v>
      </c>
      <c r="E62" s="12">
        <v>0.45902777777777781</v>
      </c>
      <c r="F62" s="1">
        <f t="shared" si="1"/>
        <v>1.3888888888888895E-2</v>
      </c>
      <c r="G62" s="8" t="s">
        <v>33</v>
      </c>
      <c r="H62" s="7" t="s">
        <v>1</v>
      </c>
      <c r="I62" s="7" t="s">
        <v>1</v>
      </c>
      <c r="J62" s="7" t="s">
        <v>1</v>
      </c>
      <c r="K62" s="7" t="s">
        <v>1</v>
      </c>
      <c r="L62" s="45" t="s">
        <v>33</v>
      </c>
      <c r="M62" s="7" t="s">
        <v>1</v>
      </c>
      <c r="N62" s="45" t="s">
        <v>33</v>
      </c>
      <c r="O62" s="7" t="s">
        <v>1</v>
      </c>
      <c r="P62" s="23" t="s">
        <v>28</v>
      </c>
      <c r="Q62" s="8" t="s">
        <v>33</v>
      </c>
      <c r="R62" s="23" t="s">
        <v>28</v>
      </c>
      <c r="S62" s="8" t="s">
        <v>33</v>
      </c>
      <c r="T62" s="8" t="s">
        <v>33</v>
      </c>
    </row>
    <row r="63" spans="1:20" ht="21.75" x14ac:dyDescent="0.55000000000000004">
      <c r="A63" s="6"/>
      <c r="B63" s="40"/>
      <c r="C63" s="41"/>
      <c r="D63" s="41"/>
      <c r="E63" s="42" t="s">
        <v>60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3"/>
    </row>
    <row r="64" spans="1:20" x14ac:dyDescent="0.25">
      <c r="A64" s="6"/>
      <c r="B64" s="38">
        <v>44635</v>
      </c>
      <c r="C64" s="11">
        <v>4</v>
      </c>
      <c r="D64" s="12">
        <v>0.42708333333333331</v>
      </c>
      <c r="E64" s="12">
        <v>0.43194444444444446</v>
      </c>
      <c r="F64" s="1">
        <f t="shared" si="1"/>
        <v>4.8611111111111494E-3</v>
      </c>
      <c r="G64" s="8" t="s">
        <v>33</v>
      </c>
      <c r="H64" s="7" t="s">
        <v>1</v>
      </c>
      <c r="I64" s="7" t="s">
        <v>1</v>
      </c>
      <c r="J64" s="23" t="s">
        <v>28</v>
      </c>
      <c r="K64" s="8" t="s">
        <v>29</v>
      </c>
      <c r="L64" s="45" t="s">
        <v>33</v>
      </c>
      <c r="M64" s="7" t="s">
        <v>1</v>
      </c>
      <c r="N64" s="45" t="s">
        <v>33</v>
      </c>
      <c r="O64" s="7" t="s">
        <v>1</v>
      </c>
      <c r="P64" s="7" t="s">
        <v>1</v>
      </c>
      <c r="Q64" s="8" t="s">
        <v>33</v>
      </c>
      <c r="R64" s="7" t="s">
        <v>1</v>
      </c>
      <c r="S64" s="8" t="s">
        <v>33</v>
      </c>
      <c r="T64" s="8" t="s">
        <v>33</v>
      </c>
    </row>
    <row r="65" spans="1:20" x14ac:dyDescent="0.25">
      <c r="A65" s="6"/>
      <c r="B65" s="38">
        <v>44621</v>
      </c>
      <c r="C65" s="11">
        <v>3</v>
      </c>
      <c r="D65" s="12">
        <v>0.4680555555555555</v>
      </c>
      <c r="E65" s="12">
        <v>0.47361111111111115</v>
      </c>
      <c r="F65" s="1">
        <f t="shared" si="1"/>
        <v>5.5555555555556468E-3</v>
      </c>
      <c r="G65" s="8" t="s">
        <v>33</v>
      </c>
      <c r="H65" s="7" t="s">
        <v>1</v>
      </c>
      <c r="I65" s="7" t="s">
        <v>1</v>
      </c>
      <c r="J65" s="7" t="s">
        <v>1</v>
      </c>
      <c r="K65" s="7" t="s">
        <v>1</v>
      </c>
      <c r="L65" s="45" t="s">
        <v>33</v>
      </c>
      <c r="M65" s="23" t="s">
        <v>28</v>
      </c>
      <c r="N65" s="45" t="s">
        <v>33</v>
      </c>
      <c r="O65" s="7" t="s">
        <v>1</v>
      </c>
      <c r="P65" s="23" t="s">
        <v>28</v>
      </c>
      <c r="Q65" s="8" t="s">
        <v>33</v>
      </c>
      <c r="R65" s="23" t="s">
        <v>28</v>
      </c>
      <c r="S65" s="8" t="s">
        <v>33</v>
      </c>
      <c r="T65" s="8" t="s">
        <v>33</v>
      </c>
    </row>
    <row r="66" spans="1:20" x14ac:dyDescent="0.25">
      <c r="A66" s="6"/>
      <c r="B66" s="38">
        <v>44620</v>
      </c>
      <c r="C66" s="11">
        <v>2</v>
      </c>
      <c r="D66" s="12">
        <v>0.46111111111111108</v>
      </c>
      <c r="E66" s="12">
        <v>0.48958333333333331</v>
      </c>
      <c r="F66" s="1">
        <f t="shared" si="1"/>
        <v>2.8472222222222232E-2</v>
      </c>
      <c r="G66" s="8" t="s">
        <v>33</v>
      </c>
      <c r="H66" s="7" t="s">
        <v>1</v>
      </c>
      <c r="I66" s="7" t="s">
        <v>1</v>
      </c>
      <c r="J66" s="7" t="s">
        <v>1</v>
      </c>
      <c r="K66" s="7" t="s">
        <v>1</v>
      </c>
      <c r="L66" s="45" t="s">
        <v>33</v>
      </c>
      <c r="M66" s="7" t="s">
        <v>1</v>
      </c>
      <c r="N66" s="45" t="s">
        <v>33</v>
      </c>
      <c r="O66" s="7" t="s">
        <v>1</v>
      </c>
      <c r="P66" s="8" t="s">
        <v>0</v>
      </c>
      <c r="Q66" s="8" t="s">
        <v>33</v>
      </c>
      <c r="R66" s="23" t="s">
        <v>28</v>
      </c>
      <c r="S66" s="8" t="s">
        <v>33</v>
      </c>
      <c r="T66" s="8" t="s">
        <v>33</v>
      </c>
    </row>
    <row r="67" spans="1:20" ht="17.25" x14ac:dyDescent="0.25">
      <c r="A67" s="6"/>
      <c r="B67" s="38">
        <v>44605</v>
      </c>
      <c r="C67" s="11">
        <v>1</v>
      </c>
      <c r="D67" s="12">
        <v>0.46666666666666662</v>
      </c>
      <c r="E67" s="12">
        <v>0.49444444444444446</v>
      </c>
      <c r="F67" s="1">
        <f t="shared" si="1"/>
        <v>2.7777777777777846E-2</v>
      </c>
      <c r="G67" s="8" t="s">
        <v>33</v>
      </c>
      <c r="H67" s="7" t="s">
        <v>1</v>
      </c>
      <c r="I67" s="7" t="s">
        <v>1</v>
      </c>
      <c r="J67" s="8" t="s">
        <v>33</v>
      </c>
      <c r="K67" s="44" t="s">
        <v>28</v>
      </c>
      <c r="L67" s="45" t="s">
        <v>33</v>
      </c>
      <c r="M67" s="7" t="s">
        <v>1</v>
      </c>
      <c r="N67" s="45" t="s">
        <v>33</v>
      </c>
      <c r="O67" s="7" t="s">
        <v>1</v>
      </c>
      <c r="P67" s="7" t="s">
        <v>1</v>
      </c>
      <c r="Q67" s="8" t="s">
        <v>33</v>
      </c>
      <c r="R67" s="23" t="s">
        <v>28</v>
      </c>
      <c r="S67" s="44" t="s">
        <v>28</v>
      </c>
      <c r="T67" s="8" t="s">
        <v>33</v>
      </c>
    </row>
    <row r="68" spans="1:20" ht="21.75" x14ac:dyDescent="0.55000000000000004">
      <c r="A68" s="6"/>
      <c r="B68" s="40"/>
      <c r="C68" s="41"/>
      <c r="D68" s="41"/>
      <c r="E68" s="42" t="s">
        <v>61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3"/>
    </row>
    <row r="69" spans="1:20" ht="21.75" x14ac:dyDescent="0.55000000000000004">
      <c r="A69" s="6"/>
      <c r="B69" s="33"/>
      <c r="C69" s="34"/>
      <c r="D69" s="34"/>
      <c r="E69" s="35">
        <v>2021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9"/>
    </row>
    <row r="70" spans="1:20" ht="21.75" x14ac:dyDescent="0.55000000000000004">
      <c r="A70" s="6"/>
      <c r="B70" s="40"/>
      <c r="C70" s="41"/>
      <c r="D70" s="41"/>
      <c r="E70" s="42" t="s">
        <v>62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3"/>
    </row>
    <row r="71" spans="1:20" x14ac:dyDescent="0.25">
      <c r="A71" s="13"/>
      <c r="B71" s="38">
        <v>44530</v>
      </c>
      <c r="C71" s="11">
        <v>30</v>
      </c>
      <c r="D71" s="12" t="s">
        <v>63</v>
      </c>
      <c r="E71" s="12" t="s">
        <v>64</v>
      </c>
      <c r="F71" s="1">
        <f t="shared" ref="F71:F105" si="2">E71-D71</f>
        <v>1.736111111111116E-2</v>
      </c>
      <c r="G71" s="45" t="s">
        <v>33</v>
      </c>
      <c r="H71" s="46" t="s">
        <v>1</v>
      </c>
      <c r="I71" s="47" t="s">
        <v>1</v>
      </c>
      <c r="J71" s="45" t="s">
        <v>33</v>
      </c>
      <c r="K71" s="48" t="s">
        <v>28</v>
      </c>
      <c r="L71" s="45" t="s">
        <v>33</v>
      </c>
      <c r="M71" s="48" t="s">
        <v>28</v>
      </c>
      <c r="N71" s="45" t="s">
        <v>33</v>
      </c>
      <c r="O71" s="46" t="s">
        <v>1</v>
      </c>
      <c r="P71" s="46" t="s">
        <v>1</v>
      </c>
      <c r="Q71" s="45" t="s">
        <v>33</v>
      </c>
      <c r="R71" s="48" t="s">
        <v>28</v>
      </c>
      <c r="S71" s="46" t="s">
        <v>1</v>
      </c>
      <c r="T71" s="45" t="s">
        <v>33</v>
      </c>
    </row>
    <row r="72" spans="1:20" x14ac:dyDescent="0.25">
      <c r="A72" s="6"/>
      <c r="B72" s="38">
        <v>44516</v>
      </c>
      <c r="C72" s="11">
        <v>29</v>
      </c>
      <c r="D72" s="12" t="s">
        <v>65</v>
      </c>
      <c r="E72" s="12" t="s">
        <v>66</v>
      </c>
      <c r="F72" s="1">
        <f t="shared" si="2"/>
        <v>2.8472222222222232E-2</v>
      </c>
      <c r="G72" s="45" t="s">
        <v>33</v>
      </c>
      <c r="H72" s="46" t="s">
        <v>1</v>
      </c>
      <c r="I72" s="49" t="s">
        <v>0</v>
      </c>
      <c r="J72" s="45" t="s">
        <v>33</v>
      </c>
      <c r="K72" s="46" t="s">
        <v>1</v>
      </c>
      <c r="L72" s="45" t="s">
        <v>33</v>
      </c>
      <c r="M72" s="46" t="s">
        <v>1</v>
      </c>
      <c r="N72" s="45" t="s">
        <v>33</v>
      </c>
      <c r="O72" s="50" t="s">
        <v>0</v>
      </c>
      <c r="P72" s="46" t="s">
        <v>1</v>
      </c>
      <c r="Q72" s="45" t="s">
        <v>33</v>
      </c>
      <c r="R72" s="48" t="s">
        <v>28</v>
      </c>
      <c r="S72" s="48" t="s">
        <v>28</v>
      </c>
      <c r="T72" s="45" t="s">
        <v>33</v>
      </c>
    </row>
    <row r="73" spans="1:20" x14ac:dyDescent="0.25">
      <c r="A73" s="6"/>
      <c r="B73" s="38">
        <v>44516</v>
      </c>
      <c r="C73" s="11">
        <v>28</v>
      </c>
      <c r="D73" s="12" t="s">
        <v>67</v>
      </c>
      <c r="E73" s="12" t="s">
        <v>68</v>
      </c>
      <c r="F73" s="1">
        <f t="shared" si="2"/>
        <v>1.388888888888884E-2</v>
      </c>
      <c r="G73" s="45" t="s">
        <v>33</v>
      </c>
      <c r="H73" s="46" t="s">
        <v>1</v>
      </c>
      <c r="I73" s="49" t="s">
        <v>0</v>
      </c>
      <c r="J73" s="45" t="s">
        <v>33</v>
      </c>
      <c r="K73" s="46" t="s">
        <v>1</v>
      </c>
      <c r="L73" s="45" t="s">
        <v>33</v>
      </c>
      <c r="M73" s="46" t="s">
        <v>1</v>
      </c>
      <c r="N73" s="45" t="s">
        <v>33</v>
      </c>
      <c r="O73" s="50" t="s">
        <v>0</v>
      </c>
      <c r="P73" s="46" t="s">
        <v>1</v>
      </c>
      <c r="Q73" s="45" t="s">
        <v>33</v>
      </c>
      <c r="R73" s="48" t="s">
        <v>28</v>
      </c>
      <c r="S73" s="46" t="s">
        <v>1</v>
      </c>
      <c r="T73" s="45" t="s">
        <v>33</v>
      </c>
    </row>
    <row r="74" spans="1:20" x14ac:dyDescent="0.25">
      <c r="A74" s="6"/>
      <c r="B74" s="38">
        <v>44510</v>
      </c>
      <c r="C74" s="11">
        <v>27</v>
      </c>
      <c r="D74" s="12" t="s">
        <v>69</v>
      </c>
      <c r="E74" s="12" t="s">
        <v>70</v>
      </c>
      <c r="F74" s="1">
        <f t="shared" si="2"/>
        <v>6.9444444444444198E-3</v>
      </c>
      <c r="G74" s="45" t="s">
        <v>33</v>
      </c>
      <c r="H74" s="48" t="s">
        <v>28</v>
      </c>
      <c r="I74" s="47" t="s">
        <v>1</v>
      </c>
      <c r="J74" s="45" t="s">
        <v>33</v>
      </c>
      <c r="K74" s="46" t="s">
        <v>1</v>
      </c>
      <c r="L74" s="45" t="s">
        <v>33</v>
      </c>
      <c r="M74" s="46" t="s">
        <v>1</v>
      </c>
      <c r="N74" s="45" t="s">
        <v>33</v>
      </c>
      <c r="O74" s="46" t="s">
        <v>1</v>
      </c>
      <c r="P74" s="46" t="s">
        <v>1</v>
      </c>
      <c r="Q74" s="45" t="s">
        <v>33</v>
      </c>
      <c r="R74" s="50" t="s">
        <v>29</v>
      </c>
      <c r="S74" s="46" t="s">
        <v>1</v>
      </c>
      <c r="T74" s="45" t="s">
        <v>33</v>
      </c>
    </row>
    <row r="75" spans="1:20" x14ac:dyDescent="0.25">
      <c r="A75" s="6"/>
      <c r="B75" s="38">
        <v>44509</v>
      </c>
      <c r="C75" s="11">
        <v>26</v>
      </c>
      <c r="D75" s="12" t="s">
        <v>71</v>
      </c>
      <c r="E75" s="12" t="s">
        <v>72</v>
      </c>
      <c r="F75" s="1">
        <f t="shared" si="2"/>
        <v>6.25E-2</v>
      </c>
      <c r="G75" s="45" t="s">
        <v>33</v>
      </c>
      <c r="H75" s="46" t="s">
        <v>1</v>
      </c>
      <c r="I75" s="47" t="s">
        <v>1</v>
      </c>
      <c r="J75" s="45" t="s">
        <v>33</v>
      </c>
      <c r="K75" s="46" t="s">
        <v>1</v>
      </c>
      <c r="L75" s="45" t="s">
        <v>33</v>
      </c>
      <c r="M75" s="46" t="s">
        <v>1</v>
      </c>
      <c r="N75" s="45" t="s">
        <v>33</v>
      </c>
      <c r="O75" s="46" t="s">
        <v>1</v>
      </c>
      <c r="P75" s="46" t="s">
        <v>1</v>
      </c>
      <c r="Q75" s="45" t="s">
        <v>33</v>
      </c>
      <c r="R75" s="46" t="s">
        <v>1</v>
      </c>
      <c r="S75" s="46" t="s">
        <v>1</v>
      </c>
      <c r="T75" s="45" t="s">
        <v>33</v>
      </c>
    </row>
    <row r="76" spans="1:20" x14ac:dyDescent="0.25">
      <c r="A76" s="6"/>
      <c r="B76" s="38">
        <v>44501</v>
      </c>
      <c r="C76" s="11">
        <v>25</v>
      </c>
      <c r="D76" s="12" t="s">
        <v>73</v>
      </c>
      <c r="E76" s="12" t="s">
        <v>74</v>
      </c>
      <c r="F76" s="1">
        <f t="shared" si="2"/>
        <v>1.7361111111111105E-2</v>
      </c>
      <c r="G76" s="45" t="s">
        <v>33</v>
      </c>
      <c r="H76" s="46" t="s">
        <v>1</v>
      </c>
      <c r="I76" s="47" t="s">
        <v>1</v>
      </c>
      <c r="J76" s="45" t="s">
        <v>33</v>
      </c>
      <c r="K76" s="46" t="s">
        <v>1</v>
      </c>
      <c r="L76" s="45" t="s">
        <v>33</v>
      </c>
      <c r="M76" s="46" t="s">
        <v>1</v>
      </c>
      <c r="N76" s="45" t="s">
        <v>33</v>
      </c>
      <c r="O76" s="46" t="s">
        <v>1</v>
      </c>
      <c r="P76" s="46" t="s">
        <v>1</v>
      </c>
      <c r="Q76" s="45" t="s">
        <v>33</v>
      </c>
      <c r="R76" s="46" t="s">
        <v>1</v>
      </c>
      <c r="S76" s="46" t="s">
        <v>1</v>
      </c>
      <c r="T76" s="45" t="s">
        <v>33</v>
      </c>
    </row>
    <row r="77" spans="1:20" x14ac:dyDescent="0.25">
      <c r="A77" s="6"/>
      <c r="B77" s="38">
        <v>44473</v>
      </c>
      <c r="C77" s="11">
        <v>24</v>
      </c>
      <c r="D77" s="12" t="s">
        <v>75</v>
      </c>
      <c r="E77" s="12" t="s">
        <v>76</v>
      </c>
      <c r="F77" s="1">
        <f t="shared" si="2"/>
        <v>2.430555555555558E-2</v>
      </c>
      <c r="G77" s="45" t="s">
        <v>33</v>
      </c>
      <c r="H77" s="46" t="s">
        <v>1</v>
      </c>
      <c r="I77" s="47" t="s">
        <v>1</v>
      </c>
      <c r="J77" s="45" t="s">
        <v>33</v>
      </c>
      <c r="K77" s="46" t="s">
        <v>1</v>
      </c>
      <c r="L77" s="45" t="s">
        <v>33</v>
      </c>
      <c r="M77" s="46" t="s">
        <v>1</v>
      </c>
      <c r="N77" s="45" t="s">
        <v>33</v>
      </c>
      <c r="O77" s="46" t="s">
        <v>1</v>
      </c>
      <c r="P77" s="46" t="s">
        <v>1</v>
      </c>
      <c r="Q77" s="45" t="s">
        <v>33</v>
      </c>
      <c r="R77" s="46" t="s">
        <v>1</v>
      </c>
      <c r="S77" s="48" t="s">
        <v>28</v>
      </c>
      <c r="T77" s="45" t="s">
        <v>33</v>
      </c>
    </row>
    <row r="78" spans="1:20" x14ac:dyDescent="0.25">
      <c r="A78" s="6"/>
      <c r="B78" s="38">
        <v>44461</v>
      </c>
      <c r="C78" s="11">
        <v>23</v>
      </c>
      <c r="D78" s="12" t="s">
        <v>77</v>
      </c>
      <c r="E78" s="12" t="s">
        <v>78</v>
      </c>
      <c r="F78" s="1">
        <f t="shared" si="2"/>
        <v>3.8194444444444475E-2</v>
      </c>
      <c r="G78" s="45" t="s">
        <v>33</v>
      </c>
      <c r="H78" s="46" t="s">
        <v>1</v>
      </c>
      <c r="I78" s="47" t="s">
        <v>1</v>
      </c>
      <c r="J78" s="45" t="s">
        <v>33</v>
      </c>
      <c r="K78" s="46" t="s">
        <v>1</v>
      </c>
      <c r="L78" s="45" t="s">
        <v>33</v>
      </c>
      <c r="M78" s="46" t="s">
        <v>1</v>
      </c>
      <c r="N78" s="45" t="s">
        <v>33</v>
      </c>
      <c r="O78" s="50" t="s">
        <v>0</v>
      </c>
      <c r="P78" s="46" t="s">
        <v>1</v>
      </c>
      <c r="Q78" s="45" t="s">
        <v>33</v>
      </c>
      <c r="R78" s="46" t="s">
        <v>1</v>
      </c>
      <c r="S78" s="48" t="s">
        <v>28</v>
      </c>
      <c r="T78" s="45" t="s">
        <v>33</v>
      </c>
    </row>
    <row r="79" spans="1:20" x14ac:dyDescent="0.25">
      <c r="A79" s="6"/>
      <c r="B79" s="38">
        <v>44460</v>
      </c>
      <c r="C79" s="11">
        <v>22</v>
      </c>
      <c r="D79" s="12" t="s">
        <v>79</v>
      </c>
      <c r="E79" s="12" t="s">
        <v>80</v>
      </c>
      <c r="F79" s="1">
        <f t="shared" si="2"/>
        <v>6.25E-2</v>
      </c>
      <c r="G79" s="45" t="s">
        <v>33</v>
      </c>
      <c r="H79" s="46" t="s">
        <v>1</v>
      </c>
      <c r="I79" s="47" t="s">
        <v>1</v>
      </c>
      <c r="J79" s="45" t="s">
        <v>33</v>
      </c>
      <c r="K79" s="46" t="s">
        <v>1</v>
      </c>
      <c r="L79" s="45" t="s">
        <v>33</v>
      </c>
      <c r="M79" s="46" t="s">
        <v>1</v>
      </c>
      <c r="N79" s="45" t="s">
        <v>33</v>
      </c>
      <c r="O79" s="50" t="s">
        <v>0</v>
      </c>
      <c r="P79" s="50" t="s">
        <v>29</v>
      </c>
      <c r="Q79" s="45" t="s">
        <v>33</v>
      </c>
      <c r="R79" s="48" t="s">
        <v>28</v>
      </c>
      <c r="S79" s="46" t="s">
        <v>1</v>
      </c>
      <c r="T79" s="45" t="s">
        <v>33</v>
      </c>
    </row>
    <row r="80" spans="1:20" x14ac:dyDescent="0.25">
      <c r="A80" s="6"/>
      <c r="B80" s="38">
        <v>44459</v>
      </c>
      <c r="C80" s="11">
        <v>21</v>
      </c>
      <c r="D80" s="12" t="s">
        <v>77</v>
      </c>
      <c r="E80" s="12" t="s">
        <v>72</v>
      </c>
      <c r="F80" s="1">
        <f t="shared" si="2"/>
        <v>5.902777777777779E-2</v>
      </c>
      <c r="G80" s="45" t="s">
        <v>33</v>
      </c>
      <c r="H80" s="46" t="s">
        <v>1</v>
      </c>
      <c r="I80" s="47" t="s">
        <v>1</v>
      </c>
      <c r="J80" s="45" t="s">
        <v>33</v>
      </c>
      <c r="K80" s="46" t="s">
        <v>1</v>
      </c>
      <c r="L80" s="45" t="s">
        <v>33</v>
      </c>
      <c r="M80" s="46" t="s">
        <v>1</v>
      </c>
      <c r="N80" s="45" t="s">
        <v>33</v>
      </c>
      <c r="O80" s="50" t="s">
        <v>0</v>
      </c>
      <c r="P80" s="51" t="s">
        <v>3</v>
      </c>
      <c r="Q80" s="45" t="s">
        <v>33</v>
      </c>
      <c r="R80" s="46" t="s">
        <v>1</v>
      </c>
      <c r="S80" s="46" t="s">
        <v>1</v>
      </c>
      <c r="T80" s="45" t="s">
        <v>33</v>
      </c>
    </row>
    <row r="81" spans="1:20" x14ac:dyDescent="0.25">
      <c r="A81" s="13"/>
      <c r="B81" s="38">
        <v>44453</v>
      </c>
      <c r="C81" s="11">
        <v>20</v>
      </c>
      <c r="D81" s="12" t="s">
        <v>71</v>
      </c>
      <c r="E81" s="12" t="s">
        <v>81</v>
      </c>
      <c r="F81" s="1">
        <f t="shared" si="2"/>
        <v>6.9444444444444198E-3</v>
      </c>
      <c r="G81" s="45" t="s">
        <v>33</v>
      </c>
      <c r="H81" s="46" t="s">
        <v>1</v>
      </c>
      <c r="I81" s="47" t="s">
        <v>1</v>
      </c>
      <c r="J81" s="45" t="s">
        <v>33</v>
      </c>
      <c r="K81" s="48" t="s">
        <v>28</v>
      </c>
      <c r="L81" s="45" t="s">
        <v>33</v>
      </c>
      <c r="M81" s="46" t="s">
        <v>1</v>
      </c>
      <c r="N81" s="45" t="s">
        <v>33</v>
      </c>
      <c r="O81" s="46" t="s">
        <v>1</v>
      </c>
      <c r="P81" s="46" t="s">
        <v>1</v>
      </c>
      <c r="Q81" s="45" t="s">
        <v>33</v>
      </c>
      <c r="R81" s="46" t="s">
        <v>1</v>
      </c>
      <c r="S81" s="50" t="s">
        <v>29</v>
      </c>
      <c r="T81" s="45" t="s">
        <v>33</v>
      </c>
    </row>
    <row r="82" spans="1:20" x14ac:dyDescent="0.25">
      <c r="A82" s="6"/>
      <c r="B82" s="38">
        <v>44446</v>
      </c>
      <c r="C82" s="11">
        <v>19</v>
      </c>
      <c r="D82" s="12" t="s">
        <v>71</v>
      </c>
      <c r="E82" s="12" t="s">
        <v>82</v>
      </c>
      <c r="F82" s="1">
        <f t="shared" si="2"/>
        <v>1.7361111111111105E-2</v>
      </c>
      <c r="G82" s="45" t="s">
        <v>33</v>
      </c>
      <c r="H82" s="46" t="s">
        <v>1</v>
      </c>
      <c r="I82" s="47" t="s">
        <v>1</v>
      </c>
      <c r="J82" s="45" t="s">
        <v>33</v>
      </c>
      <c r="K82" s="51" t="s">
        <v>3</v>
      </c>
      <c r="L82" s="45" t="s">
        <v>33</v>
      </c>
      <c r="M82" s="51" t="s">
        <v>3</v>
      </c>
      <c r="N82" s="45" t="s">
        <v>33</v>
      </c>
      <c r="O82" s="46" t="s">
        <v>1</v>
      </c>
      <c r="P82" s="46" t="s">
        <v>1</v>
      </c>
      <c r="Q82" s="45" t="s">
        <v>33</v>
      </c>
      <c r="R82" s="46" t="s">
        <v>1</v>
      </c>
      <c r="S82" s="46" t="s">
        <v>1</v>
      </c>
      <c r="T82" s="45" t="s">
        <v>33</v>
      </c>
    </row>
    <row r="83" spans="1:20" x14ac:dyDescent="0.25">
      <c r="A83" s="6"/>
      <c r="B83" s="38">
        <v>44431</v>
      </c>
      <c r="C83" s="11">
        <v>18</v>
      </c>
      <c r="D83" s="12" t="s">
        <v>78</v>
      </c>
      <c r="E83" s="12" t="s">
        <v>83</v>
      </c>
      <c r="F83" s="1">
        <f t="shared" si="2"/>
        <v>2.7777777777777735E-2</v>
      </c>
      <c r="G83" s="45" t="s">
        <v>33</v>
      </c>
      <c r="H83" s="46" t="s">
        <v>1</v>
      </c>
      <c r="I83" s="47" t="s">
        <v>1</v>
      </c>
      <c r="J83" s="45" t="s">
        <v>33</v>
      </c>
      <c r="K83" s="46" t="s">
        <v>1</v>
      </c>
      <c r="L83" s="45" t="s">
        <v>33</v>
      </c>
      <c r="M83" s="46" t="s">
        <v>1</v>
      </c>
      <c r="N83" s="45" t="s">
        <v>33</v>
      </c>
      <c r="O83" s="46" t="s">
        <v>1</v>
      </c>
      <c r="P83" s="46" t="s">
        <v>1</v>
      </c>
      <c r="Q83" s="45" t="s">
        <v>33</v>
      </c>
      <c r="R83" s="46" t="s">
        <v>1</v>
      </c>
      <c r="S83" s="46" t="s">
        <v>1</v>
      </c>
      <c r="T83" s="45" t="s">
        <v>33</v>
      </c>
    </row>
    <row r="84" spans="1:20" x14ac:dyDescent="0.25">
      <c r="A84" s="6"/>
      <c r="B84" s="38">
        <v>44427</v>
      </c>
      <c r="C84" s="11">
        <v>17</v>
      </c>
      <c r="D84" s="12" t="s">
        <v>84</v>
      </c>
      <c r="E84" s="12" t="s">
        <v>79</v>
      </c>
      <c r="F84" s="1">
        <f t="shared" si="2"/>
        <v>5.555555555555558E-2</v>
      </c>
      <c r="G84" s="45" t="s">
        <v>33</v>
      </c>
      <c r="H84" s="46" t="s">
        <v>1</v>
      </c>
      <c r="I84" s="47" t="s">
        <v>1</v>
      </c>
      <c r="J84" s="45" t="s">
        <v>33</v>
      </c>
      <c r="K84" s="46" t="s">
        <v>1</v>
      </c>
      <c r="L84" s="45" t="s">
        <v>33</v>
      </c>
      <c r="M84" s="46" t="s">
        <v>1</v>
      </c>
      <c r="N84" s="45" t="s">
        <v>33</v>
      </c>
      <c r="O84" s="46" t="s">
        <v>1</v>
      </c>
      <c r="P84" s="46" t="s">
        <v>1</v>
      </c>
      <c r="Q84" s="45" t="s">
        <v>33</v>
      </c>
      <c r="R84" s="48" t="s">
        <v>28</v>
      </c>
      <c r="S84" s="46" t="s">
        <v>1</v>
      </c>
      <c r="T84" s="45" t="s">
        <v>33</v>
      </c>
    </row>
    <row r="85" spans="1:20" ht="21.75" x14ac:dyDescent="0.55000000000000004">
      <c r="A85" s="6"/>
      <c r="B85" s="40"/>
      <c r="C85" s="41"/>
      <c r="D85" s="41"/>
      <c r="E85" s="42" t="s">
        <v>85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3"/>
    </row>
    <row r="86" spans="1:20" ht="21.75" x14ac:dyDescent="0.55000000000000004">
      <c r="A86" s="6"/>
      <c r="B86" s="40"/>
      <c r="C86" s="41"/>
      <c r="D86" s="41"/>
      <c r="E86" s="42" t="s">
        <v>86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3"/>
    </row>
    <row r="87" spans="1:20" ht="21.75" x14ac:dyDescent="0.55000000000000004">
      <c r="A87" s="6"/>
      <c r="B87" s="40"/>
      <c r="C87" s="41"/>
      <c r="D87" s="41"/>
      <c r="E87" s="42" t="s">
        <v>87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3"/>
    </row>
    <row r="88" spans="1:20" ht="21.75" x14ac:dyDescent="0.55000000000000004">
      <c r="A88" s="6"/>
      <c r="B88" s="40"/>
      <c r="C88" s="41"/>
      <c r="D88" s="41"/>
      <c r="E88" s="42" t="s">
        <v>88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3"/>
    </row>
    <row r="89" spans="1:20" x14ac:dyDescent="0.25">
      <c r="A89" s="6"/>
      <c r="B89" s="38">
        <v>44313</v>
      </c>
      <c r="C89" s="11">
        <v>16</v>
      </c>
      <c r="D89" s="12" t="s">
        <v>89</v>
      </c>
      <c r="E89" s="12" t="s">
        <v>79</v>
      </c>
      <c r="F89" s="1">
        <f t="shared" si="2"/>
        <v>2.083333333333337E-2</v>
      </c>
      <c r="G89" s="45" t="s">
        <v>33</v>
      </c>
      <c r="H89" s="46" t="s">
        <v>1</v>
      </c>
      <c r="I89" s="47" t="s">
        <v>1</v>
      </c>
      <c r="J89" s="45" t="s">
        <v>33</v>
      </c>
      <c r="K89" s="46" t="s">
        <v>1</v>
      </c>
      <c r="L89" s="45" t="s">
        <v>33</v>
      </c>
      <c r="M89" s="50" t="s">
        <v>29</v>
      </c>
      <c r="N89" s="45" t="s">
        <v>33</v>
      </c>
      <c r="O89" s="46" t="s">
        <v>1</v>
      </c>
      <c r="P89" s="46" t="s">
        <v>1</v>
      </c>
      <c r="Q89" s="45" t="s">
        <v>33</v>
      </c>
      <c r="R89" s="50" t="s">
        <v>29</v>
      </c>
      <c r="S89" s="48" t="s">
        <v>28</v>
      </c>
      <c r="T89" s="45" t="s">
        <v>33</v>
      </c>
    </row>
    <row r="90" spans="1:20" x14ac:dyDescent="0.25">
      <c r="A90" s="6"/>
      <c r="B90" s="38">
        <v>44311</v>
      </c>
      <c r="C90" s="11">
        <v>15</v>
      </c>
      <c r="D90" s="12" t="s">
        <v>90</v>
      </c>
      <c r="E90" s="12" t="s">
        <v>91</v>
      </c>
      <c r="F90" s="1">
        <f t="shared" si="2"/>
        <v>3.4722222222222099E-3</v>
      </c>
      <c r="G90" s="45" t="s">
        <v>33</v>
      </c>
      <c r="H90" s="48" t="s">
        <v>28</v>
      </c>
      <c r="I90" s="47" t="s">
        <v>1</v>
      </c>
      <c r="J90" s="45" t="s">
        <v>33</v>
      </c>
      <c r="K90" s="46" t="s">
        <v>1</v>
      </c>
      <c r="L90" s="45" t="s">
        <v>33</v>
      </c>
      <c r="M90" s="46" t="s">
        <v>1</v>
      </c>
      <c r="N90" s="45" t="s">
        <v>33</v>
      </c>
      <c r="O90" s="48" t="s">
        <v>28</v>
      </c>
      <c r="P90" s="46" t="s">
        <v>1</v>
      </c>
      <c r="Q90" s="45" t="s">
        <v>33</v>
      </c>
      <c r="R90" s="46" t="s">
        <v>1</v>
      </c>
      <c r="S90" s="46" t="s">
        <v>1</v>
      </c>
      <c r="T90" s="45" t="s">
        <v>33</v>
      </c>
    </row>
    <row r="91" spans="1:20" x14ac:dyDescent="0.25">
      <c r="A91" s="6"/>
      <c r="B91" s="38">
        <v>44311</v>
      </c>
      <c r="C91" s="11">
        <v>14</v>
      </c>
      <c r="D91" s="12" t="s">
        <v>92</v>
      </c>
      <c r="E91" s="12" t="s">
        <v>93</v>
      </c>
      <c r="F91" s="1">
        <f t="shared" si="2"/>
        <v>1.7361111111111049E-2</v>
      </c>
      <c r="G91" s="45" t="s">
        <v>33</v>
      </c>
      <c r="H91" s="48" t="s">
        <v>28</v>
      </c>
      <c r="I91" s="47" t="s">
        <v>1</v>
      </c>
      <c r="J91" s="45" t="s">
        <v>33</v>
      </c>
      <c r="K91" s="46" t="s">
        <v>1</v>
      </c>
      <c r="L91" s="45" t="s">
        <v>33</v>
      </c>
      <c r="M91" s="46" t="s">
        <v>1</v>
      </c>
      <c r="N91" s="45" t="s">
        <v>33</v>
      </c>
      <c r="O91" s="48" t="s">
        <v>28</v>
      </c>
      <c r="P91" s="46" t="s">
        <v>1</v>
      </c>
      <c r="Q91" s="45" t="s">
        <v>33</v>
      </c>
      <c r="R91" s="46" t="s">
        <v>1</v>
      </c>
      <c r="S91" s="46" t="s">
        <v>1</v>
      </c>
      <c r="T91" s="45" t="s">
        <v>33</v>
      </c>
    </row>
    <row r="92" spans="1:20" x14ac:dyDescent="0.25">
      <c r="A92" s="6"/>
      <c r="B92" s="38">
        <v>44290</v>
      </c>
      <c r="C92" s="11">
        <v>13</v>
      </c>
      <c r="D92" s="12" t="s">
        <v>94</v>
      </c>
      <c r="E92" s="12" t="s">
        <v>95</v>
      </c>
      <c r="F92" s="1">
        <f t="shared" si="2"/>
        <v>2.0833333333333259E-2</v>
      </c>
      <c r="G92" s="45" t="s">
        <v>33</v>
      </c>
      <c r="H92" s="46" t="s">
        <v>1</v>
      </c>
      <c r="I92" s="47" t="s">
        <v>1</v>
      </c>
      <c r="J92" s="45" t="s">
        <v>33</v>
      </c>
      <c r="K92" s="50" t="s">
        <v>0</v>
      </c>
      <c r="L92" s="45" t="s">
        <v>33</v>
      </c>
      <c r="M92" s="46" t="s">
        <v>1</v>
      </c>
      <c r="N92" s="45" t="s">
        <v>33</v>
      </c>
      <c r="O92" s="46" t="s">
        <v>1</v>
      </c>
      <c r="P92" s="51" t="s">
        <v>3</v>
      </c>
      <c r="Q92" s="45" t="s">
        <v>33</v>
      </c>
      <c r="R92" s="50" t="s">
        <v>0</v>
      </c>
      <c r="S92" s="50" t="s">
        <v>0</v>
      </c>
      <c r="T92" s="45" t="s">
        <v>33</v>
      </c>
    </row>
    <row r="93" spans="1:20" x14ac:dyDescent="0.25">
      <c r="A93" s="13"/>
      <c r="B93" s="38">
        <v>44286</v>
      </c>
      <c r="C93" s="11">
        <v>12</v>
      </c>
      <c r="D93" s="12" t="s">
        <v>96</v>
      </c>
      <c r="E93" s="12" t="s">
        <v>97</v>
      </c>
      <c r="F93" s="1">
        <f t="shared" si="2"/>
        <v>2.777777777777779E-2</v>
      </c>
      <c r="G93" s="45" t="s">
        <v>33</v>
      </c>
      <c r="H93" s="46" t="s">
        <v>1</v>
      </c>
      <c r="I93" s="47" t="s">
        <v>1</v>
      </c>
      <c r="J93" s="45" t="s">
        <v>33</v>
      </c>
      <c r="K93" s="46" t="s">
        <v>1</v>
      </c>
      <c r="L93" s="45" t="s">
        <v>33</v>
      </c>
      <c r="M93" s="46" t="s">
        <v>1</v>
      </c>
      <c r="N93" s="45" t="s">
        <v>33</v>
      </c>
      <c r="O93" s="46" t="s">
        <v>1</v>
      </c>
      <c r="P93" s="51" t="s">
        <v>3</v>
      </c>
      <c r="Q93" s="45" t="s">
        <v>33</v>
      </c>
      <c r="R93" s="50" t="s">
        <v>0</v>
      </c>
      <c r="S93" s="46" t="s">
        <v>1</v>
      </c>
      <c r="T93" s="45" t="s">
        <v>33</v>
      </c>
    </row>
    <row r="94" spans="1:20" x14ac:dyDescent="0.25">
      <c r="A94" s="6"/>
      <c r="B94" s="38">
        <v>44285</v>
      </c>
      <c r="C94" s="11">
        <v>11</v>
      </c>
      <c r="D94" s="12" t="s">
        <v>98</v>
      </c>
      <c r="E94" s="12" t="s">
        <v>99</v>
      </c>
      <c r="F94" s="1">
        <f t="shared" si="2"/>
        <v>2.430555555555558E-2</v>
      </c>
      <c r="G94" s="45" t="s">
        <v>33</v>
      </c>
      <c r="H94" s="46" t="s">
        <v>1</v>
      </c>
      <c r="I94" s="47" t="s">
        <v>1</v>
      </c>
      <c r="J94" s="45" t="s">
        <v>33</v>
      </c>
      <c r="K94" s="46" t="s">
        <v>1</v>
      </c>
      <c r="L94" s="45" t="s">
        <v>33</v>
      </c>
      <c r="M94" s="46" t="s">
        <v>1</v>
      </c>
      <c r="N94" s="45" t="s">
        <v>33</v>
      </c>
      <c r="O94" s="46" t="s">
        <v>1</v>
      </c>
      <c r="P94" s="51" t="s">
        <v>3</v>
      </c>
      <c r="Q94" s="45" t="s">
        <v>33</v>
      </c>
      <c r="R94" s="50" t="s">
        <v>0</v>
      </c>
      <c r="S94" s="46" t="s">
        <v>1</v>
      </c>
      <c r="T94" s="45" t="s">
        <v>33</v>
      </c>
    </row>
    <row r="95" spans="1:20" x14ac:dyDescent="0.25">
      <c r="A95" s="6"/>
      <c r="B95" s="38">
        <v>44278</v>
      </c>
      <c r="C95" s="11">
        <v>10</v>
      </c>
      <c r="D95" s="12" t="s">
        <v>100</v>
      </c>
      <c r="E95" s="12">
        <v>0.62152777777777779</v>
      </c>
      <c r="F95" s="1">
        <f t="shared" si="2"/>
        <v>2.9166666666666674E-2</v>
      </c>
      <c r="G95" s="45" t="s">
        <v>33</v>
      </c>
      <c r="H95" s="46" t="s">
        <v>1</v>
      </c>
      <c r="I95" s="47" t="s">
        <v>1</v>
      </c>
      <c r="J95" s="45" t="s">
        <v>33</v>
      </c>
      <c r="K95" s="46" t="s">
        <v>1</v>
      </c>
      <c r="L95" s="45" t="s">
        <v>33</v>
      </c>
      <c r="M95" s="50" t="s">
        <v>29</v>
      </c>
      <c r="N95" s="45" t="s">
        <v>33</v>
      </c>
      <c r="O95" s="46" t="s">
        <v>1</v>
      </c>
      <c r="P95" s="46" t="s">
        <v>1</v>
      </c>
      <c r="Q95" s="45" t="s">
        <v>33</v>
      </c>
      <c r="R95" s="50" t="s">
        <v>0</v>
      </c>
      <c r="S95" s="50" t="s">
        <v>0</v>
      </c>
      <c r="T95" s="45" t="s">
        <v>33</v>
      </c>
    </row>
    <row r="96" spans="1:20" x14ac:dyDescent="0.25">
      <c r="A96" s="6"/>
      <c r="B96" s="38">
        <v>44277</v>
      </c>
      <c r="C96" s="11">
        <v>9</v>
      </c>
      <c r="D96" s="12" t="s">
        <v>101</v>
      </c>
      <c r="E96" s="12">
        <v>0.59722222222222221</v>
      </c>
      <c r="F96" s="1">
        <f t="shared" si="2"/>
        <v>6.9444444444444198E-3</v>
      </c>
      <c r="G96" s="45" t="s">
        <v>33</v>
      </c>
      <c r="H96" s="46" t="s">
        <v>1</v>
      </c>
      <c r="I96" s="47" t="s">
        <v>1</v>
      </c>
      <c r="J96" s="45" t="s">
        <v>33</v>
      </c>
      <c r="K96" s="46" t="s">
        <v>1</v>
      </c>
      <c r="L96" s="45" t="s">
        <v>33</v>
      </c>
      <c r="M96" s="46" t="s">
        <v>1</v>
      </c>
      <c r="N96" s="45" t="s">
        <v>33</v>
      </c>
      <c r="O96" s="46" t="s">
        <v>1</v>
      </c>
      <c r="P96" s="46" t="s">
        <v>1</v>
      </c>
      <c r="Q96" s="45" t="s">
        <v>33</v>
      </c>
      <c r="R96" s="50" t="s">
        <v>0</v>
      </c>
      <c r="S96" s="48" t="s">
        <v>28</v>
      </c>
      <c r="T96" s="45" t="s">
        <v>33</v>
      </c>
    </row>
    <row r="97" spans="1:20" x14ac:dyDescent="0.25">
      <c r="A97" s="13"/>
      <c r="B97" s="38">
        <v>44258</v>
      </c>
      <c r="C97" s="11">
        <v>8</v>
      </c>
      <c r="D97" s="12" t="s">
        <v>71</v>
      </c>
      <c r="E97" s="12" t="s">
        <v>102</v>
      </c>
      <c r="F97" s="1">
        <f t="shared" si="2"/>
        <v>2.2916666666666641E-2</v>
      </c>
      <c r="G97" s="45" t="s">
        <v>33</v>
      </c>
      <c r="H97" s="46" t="s">
        <v>1</v>
      </c>
      <c r="I97" s="47" t="s">
        <v>1</v>
      </c>
      <c r="J97" s="45" t="s">
        <v>33</v>
      </c>
      <c r="K97" s="46" t="s">
        <v>1</v>
      </c>
      <c r="L97" s="45" t="s">
        <v>33</v>
      </c>
      <c r="M97" s="46" t="s">
        <v>1</v>
      </c>
      <c r="N97" s="45" t="s">
        <v>33</v>
      </c>
      <c r="O97" s="46" t="s">
        <v>1</v>
      </c>
      <c r="P97" s="46" t="s">
        <v>1</v>
      </c>
      <c r="Q97" s="45" t="s">
        <v>33</v>
      </c>
      <c r="R97" s="46" t="s">
        <v>1</v>
      </c>
      <c r="S97" s="48" t="s">
        <v>28</v>
      </c>
      <c r="T97" s="45" t="s">
        <v>33</v>
      </c>
    </row>
    <row r="98" spans="1:20" x14ac:dyDescent="0.25">
      <c r="A98" s="6"/>
      <c r="B98" s="38">
        <v>44252</v>
      </c>
      <c r="C98" s="11">
        <v>7</v>
      </c>
      <c r="D98" s="12" t="s">
        <v>103</v>
      </c>
      <c r="E98" s="12" t="s">
        <v>104</v>
      </c>
      <c r="F98" s="1">
        <f t="shared" si="2"/>
        <v>1.388888888888884E-2</v>
      </c>
      <c r="G98" s="45" t="s">
        <v>33</v>
      </c>
      <c r="H98" s="46" t="s">
        <v>1</v>
      </c>
      <c r="I98" s="47" t="s">
        <v>1</v>
      </c>
      <c r="J98" s="45" t="s">
        <v>33</v>
      </c>
      <c r="K98" s="46" t="s">
        <v>1</v>
      </c>
      <c r="L98" s="45" t="s">
        <v>33</v>
      </c>
      <c r="M98" s="48" t="s">
        <v>28</v>
      </c>
      <c r="N98" s="45" t="s">
        <v>33</v>
      </c>
      <c r="O98" s="46" t="s">
        <v>1</v>
      </c>
      <c r="P98" s="46" t="s">
        <v>1</v>
      </c>
      <c r="Q98" s="45" t="s">
        <v>33</v>
      </c>
      <c r="R98" s="46" t="s">
        <v>1</v>
      </c>
      <c r="S98" s="48" t="s">
        <v>28</v>
      </c>
      <c r="T98" s="45" t="s">
        <v>33</v>
      </c>
    </row>
    <row r="99" spans="1:20" x14ac:dyDescent="0.25">
      <c r="A99" s="6"/>
      <c r="B99" s="38">
        <v>44244</v>
      </c>
      <c r="C99" s="11">
        <v>6</v>
      </c>
      <c r="D99" s="12" t="s">
        <v>105</v>
      </c>
      <c r="E99" s="12" t="s">
        <v>92</v>
      </c>
      <c r="F99" s="1">
        <f t="shared" si="2"/>
        <v>7.6388888888888951E-2</v>
      </c>
      <c r="G99" s="45" t="s">
        <v>33</v>
      </c>
      <c r="H99" s="46" t="s">
        <v>1</v>
      </c>
      <c r="I99" s="47" t="s">
        <v>1</v>
      </c>
      <c r="J99" s="45" t="s">
        <v>33</v>
      </c>
      <c r="K99" s="46" t="s">
        <v>1</v>
      </c>
      <c r="L99" s="45" t="s">
        <v>33</v>
      </c>
      <c r="M99" s="46" t="s">
        <v>1</v>
      </c>
      <c r="N99" s="45" t="s">
        <v>33</v>
      </c>
      <c r="O99" s="46" t="s">
        <v>1</v>
      </c>
      <c r="P99" s="46" t="s">
        <v>1</v>
      </c>
      <c r="Q99" s="45" t="s">
        <v>33</v>
      </c>
      <c r="R99" s="51" t="s">
        <v>3</v>
      </c>
      <c r="S99" s="48" t="s">
        <v>28</v>
      </c>
      <c r="T99" s="45" t="s">
        <v>33</v>
      </c>
    </row>
    <row r="100" spans="1:20" x14ac:dyDescent="0.25">
      <c r="A100" s="6"/>
      <c r="B100" s="38">
        <v>44243</v>
      </c>
      <c r="C100" s="11">
        <v>5</v>
      </c>
      <c r="D100" s="12" t="s">
        <v>106</v>
      </c>
      <c r="E100" s="12" t="s">
        <v>95</v>
      </c>
      <c r="F100" s="1">
        <f t="shared" si="2"/>
        <v>4.9999999999999933E-2</v>
      </c>
      <c r="G100" s="45" t="s">
        <v>33</v>
      </c>
      <c r="H100" s="46" t="s">
        <v>1</v>
      </c>
      <c r="I100" s="47" t="s">
        <v>1</v>
      </c>
      <c r="J100" s="45" t="s">
        <v>33</v>
      </c>
      <c r="K100" s="46" t="s">
        <v>1</v>
      </c>
      <c r="L100" s="45" t="s">
        <v>33</v>
      </c>
      <c r="M100" s="48" t="s">
        <v>28</v>
      </c>
      <c r="N100" s="45" t="s">
        <v>33</v>
      </c>
      <c r="O100" s="46" t="s">
        <v>1</v>
      </c>
      <c r="P100" s="46" t="s">
        <v>1</v>
      </c>
      <c r="Q100" s="45" t="s">
        <v>33</v>
      </c>
      <c r="R100" s="51" t="s">
        <v>3</v>
      </c>
      <c r="S100" s="46" t="s">
        <v>1</v>
      </c>
      <c r="T100" s="45" t="s">
        <v>33</v>
      </c>
    </row>
    <row r="101" spans="1:20" ht="21.75" x14ac:dyDescent="0.55000000000000004">
      <c r="A101" s="6"/>
      <c r="B101" s="40"/>
      <c r="C101" s="41"/>
      <c r="D101" s="41"/>
      <c r="E101" s="42" t="s">
        <v>107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3"/>
    </row>
    <row r="102" spans="1:20" x14ac:dyDescent="0.25">
      <c r="A102" s="6"/>
      <c r="B102" s="38">
        <v>44228</v>
      </c>
      <c r="C102" s="11">
        <v>4</v>
      </c>
      <c r="D102" s="12" t="s">
        <v>78</v>
      </c>
      <c r="E102" s="12" t="s">
        <v>84</v>
      </c>
      <c r="F102" s="1">
        <f t="shared" si="2"/>
        <v>6.9444444444444198E-3</v>
      </c>
      <c r="G102" s="45" t="s">
        <v>33</v>
      </c>
      <c r="H102" s="46" t="s">
        <v>1</v>
      </c>
      <c r="I102" s="47" t="s">
        <v>1</v>
      </c>
      <c r="J102" s="45" t="s">
        <v>33</v>
      </c>
      <c r="K102" s="46" t="s">
        <v>1</v>
      </c>
      <c r="L102" s="45" t="s">
        <v>33</v>
      </c>
      <c r="M102" s="46" t="s">
        <v>1</v>
      </c>
      <c r="N102" s="45" t="s">
        <v>33</v>
      </c>
      <c r="O102" s="51" t="s">
        <v>3</v>
      </c>
      <c r="P102" s="46" t="s">
        <v>1</v>
      </c>
      <c r="Q102" s="45" t="s">
        <v>33</v>
      </c>
      <c r="R102" s="48" t="s">
        <v>28</v>
      </c>
      <c r="S102" s="48" t="s">
        <v>28</v>
      </c>
      <c r="T102" s="45" t="s">
        <v>33</v>
      </c>
    </row>
    <row r="103" spans="1:20" x14ac:dyDescent="0.25">
      <c r="A103" s="6"/>
      <c r="B103" s="38">
        <v>44223</v>
      </c>
      <c r="C103" s="11">
        <v>3</v>
      </c>
      <c r="D103" s="12" t="s">
        <v>108</v>
      </c>
      <c r="E103" s="12" t="s">
        <v>109</v>
      </c>
      <c r="F103" s="1">
        <f t="shared" si="2"/>
        <v>0.11805555555555558</v>
      </c>
      <c r="G103" s="45" t="s">
        <v>33</v>
      </c>
      <c r="H103" s="46" t="s">
        <v>1</v>
      </c>
      <c r="I103" s="47" t="s">
        <v>1</v>
      </c>
      <c r="J103" s="45" t="s">
        <v>33</v>
      </c>
      <c r="K103" s="46" t="s">
        <v>1</v>
      </c>
      <c r="L103" s="45" t="s">
        <v>33</v>
      </c>
      <c r="M103" s="46" t="s">
        <v>1</v>
      </c>
      <c r="N103" s="45" t="s">
        <v>33</v>
      </c>
      <c r="O103" s="48" t="s">
        <v>28</v>
      </c>
      <c r="P103" s="46" t="s">
        <v>1</v>
      </c>
      <c r="Q103" s="45" t="s">
        <v>33</v>
      </c>
      <c r="R103" s="48" t="s">
        <v>28</v>
      </c>
      <c r="S103" s="48" t="s">
        <v>28</v>
      </c>
      <c r="T103" s="45" t="s">
        <v>33</v>
      </c>
    </row>
    <row r="104" spans="1:20" x14ac:dyDescent="0.25">
      <c r="A104" s="6"/>
      <c r="B104" s="38">
        <v>44203</v>
      </c>
      <c r="C104" s="11">
        <v>2</v>
      </c>
      <c r="D104" s="12" t="s">
        <v>110</v>
      </c>
      <c r="E104" s="12" t="s">
        <v>111</v>
      </c>
      <c r="F104" s="1">
        <f t="shared" si="2"/>
        <v>5.208333333333337E-2</v>
      </c>
      <c r="G104" s="45" t="s">
        <v>33</v>
      </c>
      <c r="H104" s="46" t="s">
        <v>1</v>
      </c>
      <c r="I104" s="47" t="s">
        <v>1</v>
      </c>
      <c r="J104" s="45" t="s">
        <v>33</v>
      </c>
      <c r="K104" s="46" t="s">
        <v>1</v>
      </c>
      <c r="L104" s="45" t="s">
        <v>33</v>
      </c>
      <c r="M104" s="46" t="s">
        <v>1</v>
      </c>
      <c r="N104" s="45" t="s">
        <v>33</v>
      </c>
      <c r="O104" s="46" t="s">
        <v>1</v>
      </c>
      <c r="P104" s="46" t="s">
        <v>1</v>
      </c>
      <c r="Q104" s="45" t="s">
        <v>33</v>
      </c>
      <c r="R104" s="48" t="s">
        <v>28</v>
      </c>
      <c r="S104" s="46" t="s">
        <v>1</v>
      </c>
      <c r="T104" s="45" t="s">
        <v>33</v>
      </c>
    </row>
    <row r="105" spans="1:20" x14ac:dyDescent="0.25">
      <c r="A105" s="6"/>
      <c r="B105" s="38">
        <v>44202</v>
      </c>
      <c r="C105" s="11">
        <v>1</v>
      </c>
      <c r="D105" s="12" t="s">
        <v>112</v>
      </c>
      <c r="E105" s="12" t="s">
        <v>113</v>
      </c>
      <c r="F105" s="1">
        <f t="shared" si="2"/>
        <v>4.513888888888884E-2</v>
      </c>
      <c r="G105" s="45" t="s">
        <v>33</v>
      </c>
      <c r="H105" s="46" t="s">
        <v>1</v>
      </c>
      <c r="I105" s="47" t="s">
        <v>1</v>
      </c>
      <c r="J105" s="45" t="s">
        <v>33</v>
      </c>
      <c r="K105" s="46" t="s">
        <v>1</v>
      </c>
      <c r="L105" s="45" t="s">
        <v>33</v>
      </c>
      <c r="M105" s="46" t="s">
        <v>1</v>
      </c>
      <c r="N105" s="45" t="s">
        <v>33</v>
      </c>
      <c r="O105" s="46" t="s">
        <v>1</v>
      </c>
      <c r="P105" s="46" t="s">
        <v>1</v>
      </c>
      <c r="Q105" s="45" t="s">
        <v>33</v>
      </c>
      <c r="R105" s="48" t="s">
        <v>28</v>
      </c>
      <c r="S105" s="46" t="s">
        <v>1</v>
      </c>
      <c r="T105" s="45" t="s">
        <v>33</v>
      </c>
    </row>
    <row r="106" spans="1:20" ht="21.75" x14ac:dyDescent="0.55000000000000004">
      <c r="A106" s="6"/>
      <c r="B106" s="33"/>
      <c r="C106" s="34"/>
      <c r="D106" s="34"/>
      <c r="E106" s="35">
        <v>2020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9"/>
    </row>
    <row r="107" spans="1:20" ht="16.5" x14ac:dyDescent="0.25">
      <c r="A107" s="6"/>
      <c r="B107" s="38">
        <v>44180</v>
      </c>
      <c r="C107" s="11">
        <v>22</v>
      </c>
      <c r="D107" s="12" t="s">
        <v>114</v>
      </c>
      <c r="E107" s="12" t="s">
        <v>80</v>
      </c>
      <c r="F107" s="1">
        <f t="shared" ref="F107:F133" si="3">E107-D107</f>
        <v>0.11458333333333337</v>
      </c>
      <c r="G107" s="45" t="s">
        <v>33</v>
      </c>
      <c r="H107" s="46" t="s">
        <v>1</v>
      </c>
      <c r="I107" s="46" t="s">
        <v>1</v>
      </c>
      <c r="J107" s="45" t="s">
        <v>33</v>
      </c>
      <c r="K107" s="46" t="s">
        <v>1</v>
      </c>
      <c r="L107" s="45" t="s">
        <v>33</v>
      </c>
      <c r="M107" s="46" t="s">
        <v>1</v>
      </c>
      <c r="N107" s="45" t="s">
        <v>33</v>
      </c>
      <c r="O107" s="46" t="s">
        <v>1</v>
      </c>
      <c r="P107" s="46" t="s">
        <v>1</v>
      </c>
      <c r="Q107" s="45" t="s">
        <v>33</v>
      </c>
      <c r="R107" s="46" t="s">
        <v>1</v>
      </c>
      <c r="S107" s="52" t="s">
        <v>28</v>
      </c>
      <c r="T107" s="45" t="s">
        <v>33</v>
      </c>
    </row>
    <row r="108" spans="1:20" ht="21.75" x14ac:dyDescent="0.55000000000000004">
      <c r="A108" s="6"/>
      <c r="B108" s="40"/>
      <c r="C108" s="41"/>
      <c r="D108" s="41"/>
      <c r="E108" s="42" t="s">
        <v>115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3"/>
    </row>
    <row r="109" spans="1:20" x14ac:dyDescent="0.25">
      <c r="A109" s="6"/>
      <c r="B109" s="38">
        <v>44172</v>
      </c>
      <c r="C109" s="11">
        <v>21</v>
      </c>
      <c r="D109" s="12" t="s">
        <v>78</v>
      </c>
      <c r="E109" s="12" t="s">
        <v>116</v>
      </c>
      <c r="F109" s="1">
        <f t="shared" si="3"/>
        <v>2.4305555555555525E-2</v>
      </c>
      <c r="G109" s="45" t="s">
        <v>33</v>
      </c>
      <c r="H109" s="46" t="s">
        <v>1</v>
      </c>
      <c r="I109" s="47" t="s">
        <v>1</v>
      </c>
      <c r="J109" s="45" t="s">
        <v>33</v>
      </c>
      <c r="K109" s="46" t="s">
        <v>1</v>
      </c>
      <c r="L109" s="45" t="s">
        <v>33</v>
      </c>
      <c r="M109" s="46" t="s">
        <v>1</v>
      </c>
      <c r="N109" s="45" t="s">
        <v>33</v>
      </c>
      <c r="O109" s="48" t="s">
        <v>28</v>
      </c>
      <c r="P109" s="46" t="s">
        <v>1</v>
      </c>
      <c r="Q109" s="45" t="s">
        <v>33</v>
      </c>
      <c r="R109" s="48" t="s">
        <v>28</v>
      </c>
      <c r="S109" s="46" t="s">
        <v>1</v>
      </c>
      <c r="T109" s="45" t="s">
        <v>33</v>
      </c>
    </row>
    <row r="110" spans="1:20" x14ac:dyDescent="0.25">
      <c r="A110" s="6"/>
      <c r="B110" s="38">
        <v>44166</v>
      </c>
      <c r="C110" s="11">
        <v>20</v>
      </c>
      <c r="D110" s="12" t="s">
        <v>117</v>
      </c>
      <c r="E110" s="12" t="s">
        <v>118</v>
      </c>
      <c r="F110" s="1">
        <f t="shared" si="3"/>
        <v>7.986111111111116E-2</v>
      </c>
      <c r="G110" s="45" t="s">
        <v>33</v>
      </c>
      <c r="H110" s="46" t="s">
        <v>1</v>
      </c>
      <c r="I110" s="46" t="s">
        <v>1</v>
      </c>
      <c r="J110" s="45" t="s">
        <v>33</v>
      </c>
      <c r="K110" s="46" t="s">
        <v>1</v>
      </c>
      <c r="L110" s="45" t="s">
        <v>33</v>
      </c>
      <c r="M110" s="46" t="s">
        <v>1</v>
      </c>
      <c r="N110" s="45" t="s">
        <v>33</v>
      </c>
      <c r="O110" s="46" t="s">
        <v>1</v>
      </c>
      <c r="P110" s="46" t="s">
        <v>1</v>
      </c>
      <c r="Q110" s="45" t="s">
        <v>33</v>
      </c>
      <c r="R110" s="48" t="s">
        <v>28</v>
      </c>
      <c r="S110" s="46" t="s">
        <v>1</v>
      </c>
      <c r="T110" s="45" t="s">
        <v>33</v>
      </c>
    </row>
    <row r="111" spans="1:20" x14ac:dyDescent="0.25">
      <c r="A111" s="6"/>
      <c r="B111" s="38">
        <v>44153</v>
      </c>
      <c r="C111" s="11">
        <v>19</v>
      </c>
      <c r="D111" s="12" t="s">
        <v>119</v>
      </c>
      <c r="E111" s="12" t="s">
        <v>63</v>
      </c>
      <c r="F111" s="1">
        <f t="shared" si="3"/>
        <v>4.8611111111111105E-2</v>
      </c>
      <c r="G111" s="45" t="s">
        <v>33</v>
      </c>
      <c r="H111" s="46" t="s">
        <v>1</v>
      </c>
      <c r="I111" s="47" t="s">
        <v>1</v>
      </c>
      <c r="J111" s="45" t="s">
        <v>33</v>
      </c>
      <c r="K111" s="46" t="s">
        <v>1</v>
      </c>
      <c r="L111" s="45" t="s">
        <v>33</v>
      </c>
      <c r="M111" s="46" t="s">
        <v>1</v>
      </c>
      <c r="N111" s="45" t="s">
        <v>33</v>
      </c>
      <c r="O111" s="46" t="s">
        <v>1</v>
      </c>
      <c r="P111" s="48" t="s">
        <v>28</v>
      </c>
      <c r="Q111" s="45" t="s">
        <v>33</v>
      </c>
      <c r="R111" s="46" t="s">
        <v>1</v>
      </c>
      <c r="S111" s="48" t="s">
        <v>28</v>
      </c>
      <c r="T111" s="45" t="s">
        <v>33</v>
      </c>
    </row>
    <row r="112" spans="1:20" x14ac:dyDescent="0.25">
      <c r="A112" s="6"/>
      <c r="B112" s="38">
        <v>44145</v>
      </c>
      <c r="C112" s="11">
        <v>18</v>
      </c>
      <c r="D112" s="12" t="s">
        <v>101</v>
      </c>
      <c r="E112" s="12" t="s">
        <v>120</v>
      </c>
      <c r="F112" s="1">
        <f t="shared" si="3"/>
        <v>4.166666666666663E-2</v>
      </c>
      <c r="G112" s="45" t="s">
        <v>33</v>
      </c>
      <c r="H112" s="46" t="s">
        <v>1</v>
      </c>
      <c r="I112" s="47" t="s">
        <v>1</v>
      </c>
      <c r="J112" s="45" t="s">
        <v>33</v>
      </c>
      <c r="K112" s="46" t="s">
        <v>1</v>
      </c>
      <c r="L112" s="45" t="s">
        <v>33</v>
      </c>
      <c r="M112" s="50" t="s">
        <v>29</v>
      </c>
      <c r="N112" s="45" t="s">
        <v>33</v>
      </c>
      <c r="O112" s="46" t="s">
        <v>1</v>
      </c>
      <c r="P112" s="46" t="s">
        <v>1</v>
      </c>
      <c r="Q112" s="45" t="s">
        <v>33</v>
      </c>
      <c r="R112" s="50" t="s">
        <v>29</v>
      </c>
      <c r="S112" s="46" t="s">
        <v>1</v>
      </c>
      <c r="T112" s="45" t="s">
        <v>33</v>
      </c>
    </row>
    <row r="113" spans="1:20" x14ac:dyDescent="0.25">
      <c r="A113" s="6"/>
      <c r="B113" s="38">
        <v>44109</v>
      </c>
      <c r="C113" s="11">
        <v>17</v>
      </c>
      <c r="D113" s="12" t="s">
        <v>121</v>
      </c>
      <c r="E113" s="12" t="s">
        <v>122</v>
      </c>
      <c r="F113" s="1">
        <f t="shared" si="3"/>
        <v>1.736111111111116E-2</v>
      </c>
      <c r="G113" s="45" t="s">
        <v>33</v>
      </c>
      <c r="H113" s="46" t="s">
        <v>1</v>
      </c>
      <c r="I113" s="53" t="s">
        <v>28</v>
      </c>
      <c r="J113" s="45" t="s">
        <v>33</v>
      </c>
      <c r="K113" s="46" t="s">
        <v>1</v>
      </c>
      <c r="L113" s="45" t="s">
        <v>33</v>
      </c>
      <c r="M113" s="46" t="s">
        <v>1</v>
      </c>
      <c r="N113" s="45" t="s">
        <v>33</v>
      </c>
      <c r="O113" s="46" t="s">
        <v>1</v>
      </c>
      <c r="P113" s="46" t="s">
        <v>1</v>
      </c>
      <c r="Q113" s="45" t="s">
        <v>33</v>
      </c>
      <c r="R113" s="46" t="s">
        <v>1</v>
      </c>
      <c r="S113" s="46" t="s">
        <v>1</v>
      </c>
      <c r="T113" s="45" t="s">
        <v>33</v>
      </c>
    </row>
    <row r="114" spans="1:20" ht="21.75" x14ac:dyDescent="0.55000000000000004">
      <c r="A114" s="6"/>
      <c r="B114" s="40"/>
      <c r="C114" s="41"/>
      <c r="D114" s="41"/>
      <c r="E114" s="42" t="s">
        <v>123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3"/>
    </row>
    <row r="115" spans="1:20" x14ac:dyDescent="0.25">
      <c r="A115" s="6"/>
      <c r="B115" s="38">
        <v>44108</v>
      </c>
      <c r="C115" s="11">
        <v>16</v>
      </c>
      <c r="D115" s="12" t="s">
        <v>113</v>
      </c>
      <c r="E115" s="12" t="s">
        <v>90</v>
      </c>
      <c r="F115" s="1">
        <f t="shared" si="3"/>
        <v>3.125E-2</v>
      </c>
      <c r="G115" s="45" t="s">
        <v>33</v>
      </c>
      <c r="H115" s="46" t="s">
        <v>1</v>
      </c>
      <c r="I115" s="47" t="s">
        <v>1</v>
      </c>
      <c r="J115" s="45" t="s">
        <v>33</v>
      </c>
      <c r="K115" s="46" t="s">
        <v>1</v>
      </c>
      <c r="L115" s="45" t="s">
        <v>33</v>
      </c>
      <c r="M115" s="46" t="s">
        <v>1</v>
      </c>
      <c r="N115" s="45" t="s">
        <v>33</v>
      </c>
      <c r="O115" s="46" t="s">
        <v>1</v>
      </c>
      <c r="P115" s="46" t="s">
        <v>1</v>
      </c>
      <c r="Q115" s="45" t="s">
        <v>33</v>
      </c>
      <c r="R115" s="48" t="s">
        <v>28</v>
      </c>
      <c r="S115" s="46" t="s">
        <v>1</v>
      </c>
      <c r="T115" s="45" t="s">
        <v>33</v>
      </c>
    </row>
    <row r="116" spans="1:20" x14ac:dyDescent="0.25">
      <c r="A116" s="13"/>
      <c r="B116" s="38">
        <v>44103</v>
      </c>
      <c r="C116" s="11">
        <v>15</v>
      </c>
      <c r="D116" s="12" t="s">
        <v>89</v>
      </c>
      <c r="E116" s="12" t="s">
        <v>124</v>
      </c>
      <c r="F116" s="1">
        <f t="shared" si="3"/>
        <v>0.13888888888888895</v>
      </c>
      <c r="G116" s="45" t="s">
        <v>33</v>
      </c>
      <c r="H116" s="46" t="s">
        <v>1</v>
      </c>
      <c r="I116" s="47" t="s">
        <v>1</v>
      </c>
      <c r="J116" s="45" t="s">
        <v>33</v>
      </c>
      <c r="K116" s="46" t="s">
        <v>1</v>
      </c>
      <c r="L116" s="45" t="s">
        <v>33</v>
      </c>
      <c r="M116" s="46" t="s">
        <v>1</v>
      </c>
      <c r="N116" s="45" t="s">
        <v>33</v>
      </c>
      <c r="O116" s="46" t="s">
        <v>1</v>
      </c>
      <c r="P116" s="46" t="s">
        <v>1</v>
      </c>
      <c r="Q116" s="45" t="s">
        <v>33</v>
      </c>
      <c r="R116" s="46" t="s">
        <v>1</v>
      </c>
      <c r="S116" s="46" t="s">
        <v>1</v>
      </c>
      <c r="T116" s="45" t="s">
        <v>33</v>
      </c>
    </row>
    <row r="117" spans="1:20" ht="21.75" x14ac:dyDescent="0.55000000000000004">
      <c r="A117" s="6"/>
      <c r="B117" s="40"/>
      <c r="C117" s="41"/>
      <c r="D117" s="41"/>
      <c r="E117" s="42" t="s">
        <v>125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3"/>
    </row>
    <row r="118" spans="1:20" x14ac:dyDescent="0.25">
      <c r="A118" s="6"/>
      <c r="B118" s="38">
        <v>44069</v>
      </c>
      <c r="C118" s="11">
        <v>14</v>
      </c>
      <c r="D118" s="12" t="s">
        <v>126</v>
      </c>
      <c r="E118" s="12" t="s">
        <v>127</v>
      </c>
      <c r="F118" s="1">
        <f t="shared" si="3"/>
        <v>3.4722222222222099E-3</v>
      </c>
      <c r="G118" s="45" t="s">
        <v>33</v>
      </c>
      <c r="H118" s="46" t="s">
        <v>1</v>
      </c>
      <c r="I118" s="47" t="s">
        <v>1</v>
      </c>
      <c r="J118" s="45" t="s">
        <v>33</v>
      </c>
      <c r="K118" s="46" t="s">
        <v>1</v>
      </c>
      <c r="L118" s="45" t="s">
        <v>33</v>
      </c>
      <c r="M118" s="46" t="s">
        <v>1</v>
      </c>
      <c r="N118" s="45" t="s">
        <v>33</v>
      </c>
      <c r="O118" s="48" t="s">
        <v>28</v>
      </c>
      <c r="P118" s="48" t="s">
        <v>28</v>
      </c>
      <c r="Q118" s="45" t="s">
        <v>33</v>
      </c>
      <c r="R118" s="46" t="s">
        <v>1</v>
      </c>
      <c r="S118" s="48" t="s">
        <v>28</v>
      </c>
      <c r="T118" s="45" t="s">
        <v>33</v>
      </c>
    </row>
    <row r="119" spans="1:20" x14ac:dyDescent="0.25">
      <c r="A119" s="6"/>
      <c r="B119" s="38">
        <v>44068</v>
      </c>
      <c r="C119" s="11">
        <v>13</v>
      </c>
      <c r="D119" s="12" t="s">
        <v>78</v>
      </c>
      <c r="E119" s="12" t="s">
        <v>64</v>
      </c>
      <c r="F119" s="1">
        <f t="shared" si="3"/>
        <v>5.555555555555558E-2</v>
      </c>
      <c r="G119" s="45" t="s">
        <v>33</v>
      </c>
      <c r="H119" s="46" t="s">
        <v>1</v>
      </c>
      <c r="I119" s="47" t="s">
        <v>1</v>
      </c>
      <c r="J119" s="45" t="s">
        <v>33</v>
      </c>
      <c r="K119" s="46" t="s">
        <v>1</v>
      </c>
      <c r="L119" s="45" t="s">
        <v>33</v>
      </c>
      <c r="M119" s="46" t="s">
        <v>1</v>
      </c>
      <c r="N119" s="45" t="s">
        <v>33</v>
      </c>
      <c r="O119" s="46" t="s">
        <v>1</v>
      </c>
      <c r="P119" s="46" t="s">
        <v>1</v>
      </c>
      <c r="Q119" s="45" t="s">
        <v>33</v>
      </c>
      <c r="R119" s="46" t="s">
        <v>1</v>
      </c>
      <c r="S119" s="46" t="s">
        <v>1</v>
      </c>
      <c r="T119" s="45" t="s">
        <v>33</v>
      </c>
    </row>
    <row r="120" spans="1:20" x14ac:dyDescent="0.25">
      <c r="A120" s="6"/>
      <c r="B120" s="38">
        <v>44034</v>
      </c>
      <c r="C120" s="11">
        <v>12</v>
      </c>
      <c r="D120" s="12" t="s">
        <v>128</v>
      </c>
      <c r="E120" s="12" t="s">
        <v>129</v>
      </c>
      <c r="F120" s="1">
        <f t="shared" si="3"/>
        <v>1.3888888888888951E-2</v>
      </c>
      <c r="G120" s="45" t="s">
        <v>33</v>
      </c>
      <c r="H120" s="46" t="s">
        <v>1</v>
      </c>
      <c r="I120" s="47" t="s">
        <v>1</v>
      </c>
      <c r="J120" s="45" t="s">
        <v>33</v>
      </c>
      <c r="K120" s="46" t="s">
        <v>1</v>
      </c>
      <c r="L120" s="45" t="s">
        <v>33</v>
      </c>
      <c r="M120" s="48" t="s">
        <v>28</v>
      </c>
      <c r="N120" s="45" t="s">
        <v>33</v>
      </c>
      <c r="O120" s="46" t="s">
        <v>1</v>
      </c>
      <c r="P120" s="46" t="s">
        <v>1</v>
      </c>
      <c r="Q120" s="45" t="s">
        <v>33</v>
      </c>
      <c r="R120" s="46" t="s">
        <v>1</v>
      </c>
      <c r="S120" s="46" t="s">
        <v>1</v>
      </c>
      <c r="T120" s="45" t="s">
        <v>33</v>
      </c>
    </row>
    <row r="121" spans="1:20" x14ac:dyDescent="0.25">
      <c r="A121" s="6"/>
      <c r="B121" s="38">
        <v>44012</v>
      </c>
      <c r="C121" s="11">
        <v>11</v>
      </c>
      <c r="D121" s="12" t="s">
        <v>130</v>
      </c>
      <c r="E121" s="12" t="s">
        <v>72</v>
      </c>
      <c r="F121" s="1">
        <f t="shared" si="3"/>
        <v>5.2083333333333315E-2</v>
      </c>
      <c r="G121" s="45" t="s">
        <v>33</v>
      </c>
      <c r="H121" s="46" t="s">
        <v>1</v>
      </c>
      <c r="I121" s="47" t="s">
        <v>1</v>
      </c>
      <c r="J121" s="45" t="s">
        <v>33</v>
      </c>
      <c r="K121" s="46" t="s">
        <v>1</v>
      </c>
      <c r="L121" s="45" t="s">
        <v>33</v>
      </c>
      <c r="M121" s="48" t="s">
        <v>28</v>
      </c>
      <c r="N121" s="45" t="s">
        <v>33</v>
      </c>
      <c r="O121" s="46" t="s">
        <v>1</v>
      </c>
      <c r="P121" s="46" t="s">
        <v>1</v>
      </c>
      <c r="Q121" s="45" t="s">
        <v>33</v>
      </c>
      <c r="R121" s="46" t="s">
        <v>1</v>
      </c>
      <c r="S121" s="48" t="s">
        <v>28</v>
      </c>
      <c r="T121" s="45" t="s">
        <v>33</v>
      </c>
    </row>
    <row r="122" spans="1:20" x14ac:dyDescent="0.25">
      <c r="A122" s="6"/>
      <c r="B122" s="38">
        <v>44002</v>
      </c>
      <c r="C122" s="11">
        <v>10</v>
      </c>
      <c r="D122" s="12" t="s">
        <v>121</v>
      </c>
      <c r="E122" s="12" t="s">
        <v>120</v>
      </c>
      <c r="F122" s="1">
        <f t="shared" si="3"/>
        <v>3.472222222222221E-2</v>
      </c>
      <c r="G122" s="45" t="s">
        <v>33</v>
      </c>
      <c r="H122" s="46" t="s">
        <v>1</v>
      </c>
      <c r="I122" s="47" t="s">
        <v>1</v>
      </c>
      <c r="J122" s="45" t="s">
        <v>33</v>
      </c>
      <c r="K122" s="46" t="s">
        <v>1</v>
      </c>
      <c r="L122" s="45" t="s">
        <v>33</v>
      </c>
      <c r="M122" s="46" t="s">
        <v>1</v>
      </c>
      <c r="N122" s="45" t="s">
        <v>33</v>
      </c>
      <c r="O122" s="46" t="s">
        <v>1</v>
      </c>
      <c r="P122" s="46" t="s">
        <v>1</v>
      </c>
      <c r="Q122" s="45" t="s">
        <v>33</v>
      </c>
      <c r="R122" s="46" t="s">
        <v>1</v>
      </c>
      <c r="S122" s="46" t="s">
        <v>1</v>
      </c>
      <c r="T122" s="45" t="s">
        <v>33</v>
      </c>
    </row>
    <row r="123" spans="1:20" x14ac:dyDescent="0.25">
      <c r="A123" s="6"/>
      <c r="B123" s="38">
        <v>43998</v>
      </c>
      <c r="C123" s="11">
        <v>9</v>
      </c>
      <c r="D123" s="12" t="s">
        <v>120</v>
      </c>
      <c r="E123" s="12" t="s">
        <v>131</v>
      </c>
      <c r="F123" s="1">
        <f t="shared" si="3"/>
        <v>2.777777777777779E-2</v>
      </c>
      <c r="G123" s="45" t="s">
        <v>33</v>
      </c>
      <c r="H123" s="46" t="s">
        <v>1</v>
      </c>
      <c r="I123" s="47" t="s">
        <v>1</v>
      </c>
      <c r="J123" s="45" t="s">
        <v>33</v>
      </c>
      <c r="K123" s="46" t="s">
        <v>1</v>
      </c>
      <c r="L123" s="45" t="s">
        <v>33</v>
      </c>
      <c r="M123" s="50" t="s">
        <v>29</v>
      </c>
      <c r="N123" s="45" t="s">
        <v>33</v>
      </c>
      <c r="O123" s="46" t="s">
        <v>1</v>
      </c>
      <c r="P123" s="46" t="s">
        <v>1</v>
      </c>
      <c r="Q123" s="45" t="s">
        <v>33</v>
      </c>
      <c r="R123" s="50" t="s">
        <v>29</v>
      </c>
      <c r="S123" s="46" t="s">
        <v>1</v>
      </c>
      <c r="T123" s="45" t="s">
        <v>33</v>
      </c>
    </row>
    <row r="124" spans="1:20" x14ac:dyDescent="0.25">
      <c r="A124" s="6"/>
      <c r="B124" s="38">
        <v>43988</v>
      </c>
      <c r="C124" s="11">
        <v>8</v>
      </c>
      <c r="D124" s="12" t="s">
        <v>132</v>
      </c>
      <c r="E124" s="12" t="s">
        <v>133</v>
      </c>
      <c r="F124" s="1">
        <f t="shared" si="3"/>
        <v>3.4722222222222321E-2</v>
      </c>
      <c r="G124" s="45" t="s">
        <v>33</v>
      </c>
      <c r="H124" s="46" t="s">
        <v>1</v>
      </c>
      <c r="I124" s="47" t="s">
        <v>1</v>
      </c>
      <c r="J124" s="45" t="s">
        <v>33</v>
      </c>
      <c r="K124" s="46" t="s">
        <v>1</v>
      </c>
      <c r="L124" s="45" t="s">
        <v>33</v>
      </c>
      <c r="M124" s="46" t="s">
        <v>1</v>
      </c>
      <c r="N124" s="45" t="s">
        <v>33</v>
      </c>
      <c r="O124" s="46" t="s">
        <v>1</v>
      </c>
      <c r="P124" s="46" t="s">
        <v>1</v>
      </c>
      <c r="Q124" s="45" t="s">
        <v>33</v>
      </c>
      <c r="R124" s="46" t="s">
        <v>1</v>
      </c>
      <c r="S124" s="46" t="s">
        <v>1</v>
      </c>
      <c r="T124" s="45" t="s">
        <v>33</v>
      </c>
    </row>
    <row r="125" spans="1:20" ht="21.75" x14ac:dyDescent="0.55000000000000004">
      <c r="A125" s="6"/>
      <c r="B125" s="40"/>
      <c r="C125" s="41"/>
      <c r="D125" s="41"/>
      <c r="E125" s="42" t="s">
        <v>134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3"/>
    </row>
    <row r="126" spans="1:20" ht="21.75" x14ac:dyDescent="0.55000000000000004">
      <c r="A126" s="6"/>
      <c r="B126" s="40"/>
      <c r="C126" s="41"/>
      <c r="D126" s="41"/>
      <c r="E126" s="42" t="s">
        <v>135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3"/>
    </row>
    <row r="127" spans="1:20" x14ac:dyDescent="0.25">
      <c r="A127" s="6"/>
      <c r="B127" s="38">
        <v>43971</v>
      </c>
      <c r="C127" s="11">
        <v>7</v>
      </c>
      <c r="D127" s="12" t="s">
        <v>136</v>
      </c>
      <c r="E127" s="12" t="s">
        <v>137</v>
      </c>
      <c r="F127" s="1">
        <f t="shared" si="3"/>
        <v>5.208333333333337E-2</v>
      </c>
      <c r="G127" s="45" t="s">
        <v>33</v>
      </c>
      <c r="H127" s="46" t="s">
        <v>1</v>
      </c>
      <c r="I127" s="47" t="s">
        <v>1</v>
      </c>
      <c r="J127" s="45" t="s">
        <v>33</v>
      </c>
      <c r="K127" s="46" t="s">
        <v>1</v>
      </c>
      <c r="L127" s="45" t="s">
        <v>33</v>
      </c>
      <c r="M127" s="46" t="s">
        <v>1</v>
      </c>
      <c r="N127" s="45" t="s">
        <v>33</v>
      </c>
      <c r="O127" s="46" t="s">
        <v>1</v>
      </c>
      <c r="P127" s="46" t="s">
        <v>1</v>
      </c>
      <c r="Q127" s="45" t="s">
        <v>33</v>
      </c>
      <c r="R127" s="46" t="s">
        <v>1</v>
      </c>
      <c r="S127" s="46" t="s">
        <v>1</v>
      </c>
      <c r="T127" s="45" t="s">
        <v>33</v>
      </c>
    </row>
    <row r="128" spans="1:20" x14ac:dyDescent="0.25">
      <c r="A128" s="6"/>
      <c r="B128" s="38">
        <v>43955</v>
      </c>
      <c r="C128" s="11">
        <v>6</v>
      </c>
      <c r="D128" s="12" t="s">
        <v>138</v>
      </c>
      <c r="E128" s="12" t="s">
        <v>133</v>
      </c>
      <c r="F128" s="1">
        <f t="shared" si="3"/>
        <v>1.3888888888888951E-2</v>
      </c>
      <c r="G128" s="45" t="s">
        <v>33</v>
      </c>
      <c r="H128" s="46" t="s">
        <v>1</v>
      </c>
      <c r="I128" s="47" t="s">
        <v>1</v>
      </c>
      <c r="J128" s="45" t="s">
        <v>33</v>
      </c>
      <c r="K128" s="46" t="s">
        <v>1</v>
      </c>
      <c r="L128" s="45" t="s">
        <v>33</v>
      </c>
      <c r="M128" s="46" t="s">
        <v>1</v>
      </c>
      <c r="N128" s="45" t="s">
        <v>33</v>
      </c>
      <c r="O128" s="46" t="s">
        <v>1</v>
      </c>
      <c r="P128" s="46" t="s">
        <v>1</v>
      </c>
      <c r="Q128" s="45" t="s">
        <v>33</v>
      </c>
      <c r="R128" s="46" t="s">
        <v>1</v>
      </c>
      <c r="S128" s="46" t="s">
        <v>1</v>
      </c>
      <c r="T128" s="45" t="s">
        <v>33</v>
      </c>
    </row>
    <row r="129" spans="1:20" x14ac:dyDescent="0.25">
      <c r="A129" s="13"/>
      <c r="B129" s="38">
        <v>43920</v>
      </c>
      <c r="C129" s="11">
        <v>5</v>
      </c>
      <c r="D129" s="12" t="s">
        <v>116</v>
      </c>
      <c r="E129" s="12" t="s">
        <v>64</v>
      </c>
      <c r="F129" s="1">
        <f t="shared" si="3"/>
        <v>3.1250000000000056E-2</v>
      </c>
      <c r="G129" s="45" t="s">
        <v>33</v>
      </c>
      <c r="H129" s="46" t="s">
        <v>1</v>
      </c>
      <c r="I129" s="53" t="s">
        <v>28</v>
      </c>
      <c r="J129" s="45" t="s">
        <v>33</v>
      </c>
      <c r="K129" s="46" t="s">
        <v>1</v>
      </c>
      <c r="L129" s="45" t="s">
        <v>33</v>
      </c>
      <c r="M129" s="46" t="s">
        <v>1</v>
      </c>
      <c r="N129" s="45" t="s">
        <v>33</v>
      </c>
      <c r="O129" s="46" t="s">
        <v>1</v>
      </c>
      <c r="P129" s="46" t="s">
        <v>1</v>
      </c>
      <c r="Q129" s="45" t="s">
        <v>33</v>
      </c>
      <c r="R129" s="48" t="s">
        <v>28</v>
      </c>
      <c r="S129" s="46" t="s">
        <v>1</v>
      </c>
      <c r="T129" s="45" t="s">
        <v>33</v>
      </c>
    </row>
    <row r="130" spans="1:20" x14ac:dyDescent="0.25">
      <c r="A130" s="6"/>
      <c r="B130" s="38">
        <v>43915</v>
      </c>
      <c r="C130" s="11">
        <v>4</v>
      </c>
      <c r="D130" s="12" t="s">
        <v>139</v>
      </c>
      <c r="E130" s="12" t="s">
        <v>140</v>
      </c>
      <c r="F130" s="1">
        <f t="shared" si="3"/>
        <v>2.0833333333333259E-2</v>
      </c>
      <c r="G130" s="45" t="s">
        <v>33</v>
      </c>
      <c r="H130" s="46" t="s">
        <v>1</v>
      </c>
      <c r="I130" s="47" t="s">
        <v>1</v>
      </c>
      <c r="J130" s="45" t="s">
        <v>33</v>
      </c>
      <c r="K130" s="48" t="s">
        <v>28</v>
      </c>
      <c r="L130" s="45" t="s">
        <v>33</v>
      </c>
      <c r="M130" s="46" t="s">
        <v>1</v>
      </c>
      <c r="N130" s="45" t="s">
        <v>33</v>
      </c>
      <c r="O130" s="46" t="s">
        <v>1</v>
      </c>
      <c r="P130" s="46" t="s">
        <v>1</v>
      </c>
      <c r="Q130" s="45" t="s">
        <v>33</v>
      </c>
      <c r="R130" s="46" t="s">
        <v>1</v>
      </c>
      <c r="S130" s="46" t="s">
        <v>1</v>
      </c>
      <c r="T130" s="45" t="s">
        <v>33</v>
      </c>
    </row>
    <row r="131" spans="1:20" x14ac:dyDescent="0.25">
      <c r="A131" s="6"/>
      <c r="B131" s="38">
        <v>43915</v>
      </c>
      <c r="C131" s="11">
        <v>3</v>
      </c>
      <c r="D131" s="12" t="s">
        <v>141</v>
      </c>
      <c r="E131" s="12" t="s">
        <v>142</v>
      </c>
      <c r="F131" s="1">
        <f t="shared" si="3"/>
        <v>3.125E-2</v>
      </c>
      <c r="G131" s="45" t="s">
        <v>33</v>
      </c>
      <c r="H131" s="46" t="s">
        <v>1</v>
      </c>
      <c r="I131" s="47" t="s">
        <v>1</v>
      </c>
      <c r="J131" s="45" t="s">
        <v>33</v>
      </c>
      <c r="K131" s="48" t="s">
        <v>28</v>
      </c>
      <c r="L131" s="45" t="s">
        <v>33</v>
      </c>
      <c r="M131" s="46" t="s">
        <v>1</v>
      </c>
      <c r="N131" s="45" t="s">
        <v>33</v>
      </c>
      <c r="O131" s="46" t="s">
        <v>1</v>
      </c>
      <c r="P131" s="46" t="s">
        <v>1</v>
      </c>
      <c r="Q131" s="45" t="s">
        <v>33</v>
      </c>
      <c r="R131" s="46" t="s">
        <v>1</v>
      </c>
      <c r="S131" s="46" t="s">
        <v>1</v>
      </c>
      <c r="T131" s="45" t="s">
        <v>33</v>
      </c>
    </row>
    <row r="132" spans="1:20" x14ac:dyDescent="0.25">
      <c r="A132" s="6"/>
      <c r="B132" s="38">
        <v>43879</v>
      </c>
      <c r="C132" s="11">
        <v>2</v>
      </c>
      <c r="D132" s="12" t="s">
        <v>69</v>
      </c>
      <c r="E132" s="12" t="s">
        <v>111</v>
      </c>
      <c r="F132" s="1">
        <f t="shared" si="3"/>
        <v>3.125E-2</v>
      </c>
      <c r="G132" s="45" t="s">
        <v>33</v>
      </c>
      <c r="H132" s="46" t="s">
        <v>1</v>
      </c>
      <c r="I132" s="47" t="s">
        <v>1</v>
      </c>
      <c r="J132" s="45" t="s">
        <v>33</v>
      </c>
      <c r="K132" s="48" t="s">
        <v>28</v>
      </c>
      <c r="L132" s="45" t="s">
        <v>33</v>
      </c>
      <c r="M132" s="50" t="s">
        <v>29</v>
      </c>
      <c r="N132" s="45" t="s">
        <v>33</v>
      </c>
      <c r="O132" s="46" t="s">
        <v>1</v>
      </c>
      <c r="P132" s="46" t="s">
        <v>1</v>
      </c>
      <c r="Q132" s="45" t="s">
        <v>33</v>
      </c>
      <c r="R132" s="48" t="s">
        <v>28</v>
      </c>
      <c r="S132" s="46" t="s">
        <v>1</v>
      </c>
      <c r="T132" s="45" t="s">
        <v>33</v>
      </c>
    </row>
    <row r="133" spans="1:20" x14ac:dyDescent="0.25">
      <c r="A133" s="6"/>
      <c r="B133" s="38">
        <v>43865</v>
      </c>
      <c r="C133" s="11">
        <v>1</v>
      </c>
      <c r="D133" s="12" t="s">
        <v>91</v>
      </c>
      <c r="E133" s="12" t="s">
        <v>143</v>
      </c>
      <c r="F133" s="1">
        <f t="shared" si="3"/>
        <v>5.902777777777779E-2</v>
      </c>
      <c r="G133" s="45" t="s">
        <v>33</v>
      </c>
      <c r="H133" s="46" t="s">
        <v>1</v>
      </c>
      <c r="I133" s="47" t="s">
        <v>1</v>
      </c>
      <c r="J133" s="45" t="s">
        <v>33</v>
      </c>
      <c r="K133" s="46" t="s">
        <v>1</v>
      </c>
      <c r="L133" s="45" t="s">
        <v>33</v>
      </c>
      <c r="M133" s="46" t="s">
        <v>1</v>
      </c>
      <c r="N133" s="45" t="s">
        <v>33</v>
      </c>
      <c r="O133" s="46" t="s">
        <v>1</v>
      </c>
      <c r="P133" s="46" t="s">
        <v>1</v>
      </c>
      <c r="Q133" s="45" t="s">
        <v>33</v>
      </c>
      <c r="R133" s="46" t="s">
        <v>1</v>
      </c>
      <c r="S133" s="46" t="s">
        <v>1</v>
      </c>
      <c r="T133" s="45" t="s">
        <v>33</v>
      </c>
    </row>
    <row r="134" spans="1:20" ht="21.75" x14ac:dyDescent="0.55000000000000004">
      <c r="A134" s="6"/>
      <c r="B134" s="40"/>
      <c r="C134" s="41"/>
      <c r="D134" s="41"/>
      <c r="E134" s="42" t="s">
        <v>144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3"/>
    </row>
    <row r="135" spans="1:20" ht="21.75" x14ac:dyDescent="0.55000000000000004">
      <c r="A135" s="6"/>
      <c r="B135" s="33"/>
      <c r="C135" s="34"/>
      <c r="D135" s="34"/>
      <c r="E135" s="35">
        <v>2019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9"/>
    </row>
    <row r="136" spans="1:20" ht="21.75" x14ac:dyDescent="0.55000000000000004">
      <c r="A136" s="6"/>
      <c r="B136" s="40"/>
      <c r="C136" s="41"/>
      <c r="D136" s="41"/>
      <c r="E136" s="42" t="s">
        <v>145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3"/>
    </row>
    <row r="137" spans="1:20" x14ac:dyDescent="0.25">
      <c r="A137" s="6"/>
      <c r="B137" s="38">
        <v>43806</v>
      </c>
      <c r="C137" s="11">
        <v>27</v>
      </c>
      <c r="D137" s="12" t="s">
        <v>112</v>
      </c>
      <c r="E137" s="12" t="s">
        <v>89</v>
      </c>
      <c r="F137" s="1">
        <f t="shared" ref="F137:F164" si="4">E137-D137</f>
        <v>3.819444444444442E-2</v>
      </c>
      <c r="G137" s="45" t="s">
        <v>33</v>
      </c>
      <c r="H137" s="47" t="s">
        <v>1</v>
      </c>
      <c r="I137" s="47" t="s">
        <v>1</v>
      </c>
      <c r="J137" s="45" t="s">
        <v>33</v>
      </c>
      <c r="K137" s="46" t="s">
        <v>1</v>
      </c>
      <c r="L137" s="45" t="s">
        <v>33</v>
      </c>
      <c r="M137" s="47" t="s">
        <v>1</v>
      </c>
      <c r="N137" s="45" t="s">
        <v>33</v>
      </c>
      <c r="O137" s="47" t="s">
        <v>1</v>
      </c>
      <c r="P137" s="47" t="s">
        <v>1</v>
      </c>
      <c r="Q137" s="45" t="s">
        <v>33</v>
      </c>
      <c r="R137" s="46" t="s">
        <v>1</v>
      </c>
      <c r="S137" s="46" t="s">
        <v>1</v>
      </c>
      <c r="T137" s="45" t="s">
        <v>33</v>
      </c>
    </row>
    <row r="138" spans="1:20" ht="17.25" x14ac:dyDescent="0.25">
      <c r="A138" s="6"/>
      <c r="B138" s="38">
        <v>43804</v>
      </c>
      <c r="C138" s="11">
        <v>26</v>
      </c>
      <c r="D138" s="12" t="s">
        <v>78</v>
      </c>
      <c r="E138" s="12" t="s">
        <v>64</v>
      </c>
      <c r="F138" s="1">
        <f t="shared" si="4"/>
        <v>5.555555555555558E-2</v>
      </c>
      <c r="G138" s="45" t="s">
        <v>33</v>
      </c>
      <c r="H138" s="47" t="s">
        <v>1</v>
      </c>
      <c r="I138" s="47" t="s">
        <v>1</v>
      </c>
      <c r="J138" s="45" t="s">
        <v>33</v>
      </c>
      <c r="K138" s="47" t="s">
        <v>1</v>
      </c>
      <c r="L138" s="45" t="s">
        <v>33</v>
      </c>
      <c r="M138" s="54" t="s">
        <v>28</v>
      </c>
      <c r="N138" s="45" t="s">
        <v>33</v>
      </c>
      <c r="O138" s="47" t="s">
        <v>1</v>
      </c>
      <c r="P138" s="47" t="s">
        <v>1</v>
      </c>
      <c r="Q138" s="45" t="s">
        <v>33</v>
      </c>
      <c r="R138" s="55" t="s">
        <v>28</v>
      </c>
      <c r="S138" s="46" t="s">
        <v>1</v>
      </c>
      <c r="T138" s="45" t="s">
        <v>33</v>
      </c>
    </row>
    <row r="139" spans="1:20" x14ac:dyDescent="0.25">
      <c r="A139" s="6"/>
      <c r="B139" s="38">
        <v>43800</v>
      </c>
      <c r="C139" s="11">
        <v>25</v>
      </c>
      <c r="D139" s="12" t="s">
        <v>146</v>
      </c>
      <c r="E139" s="12" t="s">
        <v>147</v>
      </c>
      <c r="F139" s="1">
        <f t="shared" si="4"/>
        <v>4.861111111111116E-2</v>
      </c>
      <c r="G139" s="45" t="s">
        <v>33</v>
      </c>
      <c r="H139" s="47" t="s">
        <v>1</v>
      </c>
      <c r="I139" s="47" t="s">
        <v>1</v>
      </c>
      <c r="J139" s="45" t="s">
        <v>33</v>
      </c>
      <c r="K139" s="46" t="s">
        <v>1</v>
      </c>
      <c r="L139" s="45" t="s">
        <v>33</v>
      </c>
      <c r="M139" s="47" t="s">
        <v>1</v>
      </c>
      <c r="N139" s="45" t="s">
        <v>33</v>
      </c>
      <c r="O139" s="47" t="s">
        <v>1</v>
      </c>
      <c r="P139" s="47" t="s">
        <v>1</v>
      </c>
      <c r="Q139" s="45" t="s">
        <v>33</v>
      </c>
      <c r="R139" s="46" t="s">
        <v>1</v>
      </c>
      <c r="S139" s="46" t="s">
        <v>1</v>
      </c>
      <c r="T139" s="45" t="s">
        <v>33</v>
      </c>
    </row>
    <row r="140" spans="1:20" ht="17.25" x14ac:dyDescent="0.25">
      <c r="A140" s="6"/>
      <c r="B140" s="38">
        <v>43796</v>
      </c>
      <c r="C140" s="11">
        <v>24</v>
      </c>
      <c r="D140" s="12" t="s">
        <v>148</v>
      </c>
      <c r="E140" s="12" t="s">
        <v>143</v>
      </c>
      <c r="F140" s="1">
        <f t="shared" si="4"/>
        <v>1.5277777777777724E-2</v>
      </c>
      <c r="G140" s="45" t="s">
        <v>33</v>
      </c>
      <c r="H140" s="47" t="s">
        <v>1</v>
      </c>
      <c r="I140" s="47" t="s">
        <v>1</v>
      </c>
      <c r="J140" s="45" t="s">
        <v>33</v>
      </c>
      <c r="K140" s="56" t="s">
        <v>0</v>
      </c>
      <c r="L140" s="45" t="s">
        <v>33</v>
      </c>
      <c r="M140" s="47" t="s">
        <v>1</v>
      </c>
      <c r="N140" s="45" t="s">
        <v>33</v>
      </c>
      <c r="O140" s="47" t="s">
        <v>1</v>
      </c>
      <c r="P140" s="47" t="s">
        <v>1</v>
      </c>
      <c r="Q140" s="45" t="s">
        <v>33</v>
      </c>
      <c r="R140" s="55" t="s">
        <v>28</v>
      </c>
      <c r="S140" s="46" t="s">
        <v>1</v>
      </c>
      <c r="T140" s="45" t="s">
        <v>33</v>
      </c>
    </row>
    <row r="141" spans="1:20" x14ac:dyDescent="0.25">
      <c r="A141" s="6"/>
      <c r="B141" s="38">
        <v>43781</v>
      </c>
      <c r="C141" s="11">
        <v>23</v>
      </c>
      <c r="D141" s="12" t="s">
        <v>101</v>
      </c>
      <c r="E141" s="12" t="s">
        <v>124</v>
      </c>
      <c r="F141" s="1">
        <f t="shared" si="4"/>
        <v>5.208333333333337E-2</v>
      </c>
      <c r="G141" s="45" t="s">
        <v>33</v>
      </c>
      <c r="H141" s="46" t="s">
        <v>1</v>
      </c>
      <c r="I141" s="47" t="s">
        <v>1</v>
      </c>
      <c r="J141" s="45" t="s">
        <v>33</v>
      </c>
      <c r="K141" s="56" t="s">
        <v>0</v>
      </c>
      <c r="L141" s="45" t="s">
        <v>33</v>
      </c>
      <c r="M141" s="46" t="s">
        <v>1</v>
      </c>
      <c r="N141" s="45" t="s">
        <v>33</v>
      </c>
      <c r="O141" s="46" t="s">
        <v>1</v>
      </c>
      <c r="P141" s="46" t="s">
        <v>1</v>
      </c>
      <c r="Q141" s="45" t="s">
        <v>33</v>
      </c>
      <c r="R141" s="56" t="s">
        <v>29</v>
      </c>
      <c r="S141" s="46" t="s">
        <v>1</v>
      </c>
      <c r="T141" s="45" t="s">
        <v>33</v>
      </c>
    </row>
    <row r="142" spans="1:20" ht="17.25" x14ac:dyDescent="0.25">
      <c r="A142" s="6"/>
      <c r="B142" s="38">
        <v>43774</v>
      </c>
      <c r="C142" s="11">
        <v>22</v>
      </c>
      <c r="D142" s="12" t="s">
        <v>101</v>
      </c>
      <c r="E142" s="12" t="s">
        <v>149</v>
      </c>
      <c r="F142" s="1">
        <f t="shared" si="4"/>
        <v>1.041666666666663E-2</v>
      </c>
      <c r="G142" s="45" t="s">
        <v>33</v>
      </c>
      <c r="H142" s="46" t="s">
        <v>1</v>
      </c>
      <c r="I142" s="46" t="s">
        <v>1</v>
      </c>
      <c r="J142" s="45" t="s">
        <v>33</v>
      </c>
      <c r="K142" s="46" t="s">
        <v>1</v>
      </c>
      <c r="L142" s="45" t="s">
        <v>33</v>
      </c>
      <c r="M142" s="56" t="s">
        <v>0</v>
      </c>
      <c r="N142" s="45" t="s">
        <v>33</v>
      </c>
      <c r="O142" s="46" t="s">
        <v>1</v>
      </c>
      <c r="P142" s="55" t="s">
        <v>28</v>
      </c>
      <c r="Q142" s="45" t="s">
        <v>33</v>
      </c>
      <c r="R142" s="55" t="s">
        <v>28</v>
      </c>
      <c r="S142" s="55" t="s">
        <v>28</v>
      </c>
      <c r="T142" s="45" t="s">
        <v>33</v>
      </c>
    </row>
    <row r="143" spans="1:20" ht="17.25" x14ac:dyDescent="0.25">
      <c r="A143" s="6"/>
      <c r="B143" s="38">
        <v>43774</v>
      </c>
      <c r="C143" s="11">
        <v>21</v>
      </c>
      <c r="D143" s="12" t="s">
        <v>112</v>
      </c>
      <c r="E143" s="12" t="s">
        <v>150</v>
      </c>
      <c r="F143" s="1">
        <f t="shared" si="4"/>
        <v>4.8611111111111049E-2</v>
      </c>
      <c r="G143" s="45" t="s">
        <v>33</v>
      </c>
      <c r="H143" s="46" t="s">
        <v>1</v>
      </c>
      <c r="I143" s="47" t="s">
        <v>1</v>
      </c>
      <c r="J143" s="45" t="s">
        <v>33</v>
      </c>
      <c r="K143" s="46" t="s">
        <v>1</v>
      </c>
      <c r="L143" s="45" t="s">
        <v>33</v>
      </c>
      <c r="M143" s="56" t="s">
        <v>0</v>
      </c>
      <c r="N143" s="45" t="s">
        <v>33</v>
      </c>
      <c r="O143" s="46" t="s">
        <v>1</v>
      </c>
      <c r="P143" s="46" t="s">
        <v>1</v>
      </c>
      <c r="Q143" s="45" t="s">
        <v>33</v>
      </c>
      <c r="R143" s="55" t="s">
        <v>28</v>
      </c>
      <c r="S143" s="56" t="s">
        <v>29</v>
      </c>
      <c r="T143" s="45" t="s">
        <v>33</v>
      </c>
    </row>
    <row r="144" spans="1:20" x14ac:dyDescent="0.25">
      <c r="A144" s="6"/>
      <c r="B144" s="38">
        <v>43773</v>
      </c>
      <c r="C144" s="11">
        <v>20</v>
      </c>
      <c r="D144" s="12" t="s">
        <v>110</v>
      </c>
      <c r="E144" s="12" t="s">
        <v>91</v>
      </c>
      <c r="F144" s="1">
        <f t="shared" si="4"/>
        <v>3.819444444444442E-2</v>
      </c>
      <c r="G144" s="45" t="s">
        <v>33</v>
      </c>
      <c r="H144" s="46" t="s">
        <v>1</v>
      </c>
      <c r="I144" s="46" t="s">
        <v>1</v>
      </c>
      <c r="J144" s="45" t="s">
        <v>33</v>
      </c>
      <c r="K144" s="46" t="s">
        <v>1</v>
      </c>
      <c r="L144" s="45" t="s">
        <v>33</v>
      </c>
      <c r="M144" s="56" t="s">
        <v>0</v>
      </c>
      <c r="N144" s="45" t="s">
        <v>33</v>
      </c>
      <c r="O144" s="46" t="s">
        <v>1</v>
      </c>
      <c r="P144" s="46" t="s">
        <v>1</v>
      </c>
      <c r="Q144" s="45" t="s">
        <v>33</v>
      </c>
      <c r="R144" s="46" t="s">
        <v>1</v>
      </c>
      <c r="S144" s="46" t="s">
        <v>1</v>
      </c>
      <c r="T144" s="45" t="s">
        <v>33</v>
      </c>
    </row>
    <row r="145" spans="1:20" x14ac:dyDescent="0.25">
      <c r="A145" s="6"/>
      <c r="B145" s="38">
        <v>43761</v>
      </c>
      <c r="C145" s="11">
        <v>19</v>
      </c>
      <c r="D145" s="12" t="s">
        <v>151</v>
      </c>
      <c r="E145" s="12" t="s">
        <v>152</v>
      </c>
      <c r="F145" s="1">
        <f t="shared" si="4"/>
        <v>4.513888888888884E-2</v>
      </c>
      <c r="G145" s="45" t="s">
        <v>33</v>
      </c>
      <c r="H145" s="46" t="s">
        <v>1</v>
      </c>
      <c r="I145" s="47" t="s">
        <v>1</v>
      </c>
      <c r="J145" s="45" t="s">
        <v>33</v>
      </c>
      <c r="K145" s="46" t="s">
        <v>1</v>
      </c>
      <c r="L145" s="45" t="s">
        <v>33</v>
      </c>
      <c r="M145" s="46" t="s">
        <v>1</v>
      </c>
      <c r="N145" s="45" t="s">
        <v>33</v>
      </c>
      <c r="O145" s="46" t="s">
        <v>1</v>
      </c>
      <c r="P145" s="46" t="s">
        <v>1</v>
      </c>
      <c r="Q145" s="45" t="s">
        <v>33</v>
      </c>
      <c r="R145" s="46" t="s">
        <v>1</v>
      </c>
      <c r="S145" s="46" t="s">
        <v>1</v>
      </c>
      <c r="T145" s="45" t="s">
        <v>33</v>
      </c>
    </row>
    <row r="146" spans="1:20" x14ac:dyDescent="0.25">
      <c r="A146" s="6"/>
      <c r="B146" s="38">
        <v>43754</v>
      </c>
      <c r="C146" s="11">
        <v>18</v>
      </c>
      <c r="D146" s="12" t="s">
        <v>93</v>
      </c>
      <c r="E146" s="12" t="s">
        <v>153</v>
      </c>
      <c r="F146" s="1">
        <f t="shared" si="4"/>
        <v>1.0416666666666741E-2</v>
      </c>
      <c r="G146" s="45" t="s">
        <v>33</v>
      </c>
      <c r="H146" s="56" t="s">
        <v>3</v>
      </c>
      <c r="I146" s="47" t="s">
        <v>1</v>
      </c>
      <c r="J146" s="45" t="s">
        <v>33</v>
      </c>
      <c r="K146" s="46" t="s">
        <v>1</v>
      </c>
      <c r="L146" s="45" t="s">
        <v>33</v>
      </c>
      <c r="M146" s="46" t="s">
        <v>1</v>
      </c>
      <c r="N146" s="45" t="s">
        <v>33</v>
      </c>
      <c r="O146" s="46" t="s">
        <v>1</v>
      </c>
      <c r="P146" s="46" t="s">
        <v>1</v>
      </c>
      <c r="Q146" s="45" t="s">
        <v>33</v>
      </c>
      <c r="R146" s="46" t="s">
        <v>1</v>
      </c>
      <c r="S146" s="46" t="s">
        <v>1</v>
      </c>
      <c r="T146" s="45" t="s">
        <v>33</v>
      </c>
    </row>
    <row r="147" spans="1:20" x14ac:dyDescent="0.25">
      <c r="A147" s="6"/>
      <c r="B147" s="38">
        <v>43747</v>
      </c>
      <c r="C147" s="11">
        <v>17</v>
      </c>
      <c r="D147" s="12" t="s">
        <v>95</v>
      </c>
      <c r="E147" s="12" t="s">
        <v>122</v>
      </c>
      <c r="F147" s="1">
        <f t="shared" si="4"/>
        <v>3.8194444444444531E-2</v>
      </c>
      <c r="G147" s="45" t="s">
        <v>33</v>
      </c>
      <c r="H147" s="46" t="s">
        <v>1</v>
      </c>
      <c r="I147" s="47" t="s">
        <v>1</v>
      </c>
      <c r="J147" s="45" t="s">
        <v>33</v>
      </c>
      <c r="K147" s="46" t="s">
        <v>1</v>
      </c>
      <c r="L147" s="45" t="s">
        <v>33</v>
      </c>
      <c r="M147" s="46" t="s">
        <v>1</v>
      </c>
      <c r="N147" s="45" t="s">
        <v>33</v>
      </c>
      <c r="O147" s="46" t="s">
        <v>1</v>
      </c>
      <c r="P147" s="46" t="s">
        <v>1</v>
      </c>
      <c r="Q147" s="45" t="s">
        <v>33</v>
      </c>
      <c r="R147" s="46" t="s">
        <v>1</v>
      </c>
      <c r="S147" s="46" t="s">
        <v>1</v>
      </c>
      <c r="T147" s="45" t="s">
        <v>33</v>
      </c>
    </row>
    <row r="148" spans="1:20" ht="21.75" x14ac:dyDescent="0.55000000000000004">
      <c r="A148" s="6"/>
      <c r="B148" s="40"/>
      <c r="C148" s="41"/>
      <c r="D148" s="41"/>
      <c r="E148" s="42" t="s">
        <v>154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3"/>
    </row>
    <row r="149" spans="1:20" ht="21.75" x14ac:dyDescent="0.55000000000000004">
      <c r="A149" s="6"/>
      <c r="B149" s="40"/>
      <c r="C149" s="41"/>
      <c r="D149" s="41"/>
      <c r="E149" s="42" t="s">
        <v>155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3"/>
    </row>
    <row r="150" spans="1:20" x14ac:dyDescent="0.25">
      <c r="A150" s="6"/>
      <c r="B150" s="38">
        <v>43713</v>
      </c>
      <c r="C150" s="11">
        <v>16</v>
      </c>
      <c r="D150" s="12" t="s">
        <v>156</v>
      </c>
      <c r="E150" s="12" t="s">
        <v>157</v>
      </c>
      <c r="F150" s="1">
        <f t="shared" si="4"/>
        <v>6.597222222222221E-2</v>
      </c>
      <c r="G150" s="45" t="s">
        <v>33</v>
      </c>
      <c r="H150" s="46" t="s">
        <v>1</v>
      </c>
      <c r="I150" s="57" t="s">
        <v>0</v>
      </c>
      <c r="J150" s="45" t="s">
        <v>33</v>
      </c>
      <c r="K150" s="46" t="s">
        <v>1</v>
      </c>
      <c r="L150" s="45" t="s">
        <v>33</v>
      </c>
      <c r="M150" s="46" t="s">
        <v>1</v>
      </c>
      <c r="N150" s="45" t="s">
        <v>33</v>
      </c>
      <c r="O150" s="46" t="s">
        <v>1</v>
      </c>
      <c r="P150" s="46" t="s">
        <v>1</v>
      </c>
      <c r="Q150" s="45" t="s">
        <v>33</v>
      </c>
      <c r="R150" s="46" t="s">
        <v>1</v>
      </c>
      <c r="S150" s="46" t="s">
        <v>1</v>
      </c>
      <c r="T150" s="45" t="s">
        <v>33</v>
      </c>
    </row>
    <row r="151" spans="1:20" x14ac:dyDescent="0.25">
      <c r="A151" s="6"/>
      <c r="B151" s="38">
        <v>43698</v>
      </c>
      <c r="C151" s="11">
        <v>15</v>
      </c>
      <c r="D151" s="12" t="s">
        <v>80</v>
      </c>
      <c r="E151" s="12" t="s">
        <v>158</v>
      </c>
      <c r="F151" s="1">
        <f t="shared" si="4"/>
        <v>6.597222222222221E-2</v>
      </c>
      <c r="G151" s="45" t="s">
        <v>33</v>
      </c>
      <c r="H151" s="46" t="s">
        <v>1</v>
      </c>
      <c r="I151" s="47" t="s">
        <v>1</v>
      </c>
      <c r="J151" s="45" t="s">
        <v>33</v>
      </c>
      <c r="K151" s="46" t="s">
        <v>1</v>
      </c>
      <c r="L151" s="45" t="s">
        <v>33</v>
      </c>
      <c r="M151" s="46" t="s">
        <v>1</v>
      </c>
      <c r="N151" s="45" t="s">
        <v>33</v>
      </c>
      <c r="O151" s="46" t="s">
        <v>1</v>
      </c>
      <c r="P151" s="46" t="s">
        <v>1</v>
      </c>
      <c r="Q151" s="45" t="s">
        <v>33</v>
      </c>
      <c r="R151" s="46" t="s">
        <v>1</v>
      </c>
      <c r="S151" s="46" t="s">
        <v>1</v>
      </c>
      <c r="T151" s="45" t="s">
        <v>33</v>
      </c>
    </row>
    <row r="152" spans="1:20" x14ac:dyDescent="0.25">
      <c r="A152" s="6"/>
      <c r="B152" s="38">
        <v>43682</v>
      </c>
      <c r="C152" s="11">
        <v>14</v>
      </c>
      <c r="D152" s="12" t="s">
        <v>117</v>
      </c>
      <c r="E152" s="12" t="s">
        <v>159</v>
      </c>
      <c r="F152" s="1">
        <f t="shared" si="4"/>
        <v>9.375E-2</v>
      </c>
      <c r="G152" s="45" t="s">
        <v>33</v>
      </c>
      <c r="H152" s="46" t="s">
        <v>1</v>
      </c>
      <c r="I152" s="47" t="s">
        <v>1</v>
      </c>
      <c r="J152" s="45" t="s">
        <v>33</v>
      </c>
      <c r="K152" s="46" t="s">
        <v>1</v>
      </c>
      <c r="L152" s="45" t="s">
        <v>33</v>
      </c>
      <c r="M152" s="46" t="s">
        <v>1</v>
      </c>
      <c r="N152" s="45" t="s">
        <v>33</v>
      </c>
      <c r="O152" s="46" t="s">
        <v>1</v>
      </c>
      <c r="P152" s="46" t="s">
        <v>1</v>
      </c>
      <c r="Q152" s="45" t="s">
        <v>33</v>
      </c>
      <c r="R152" s="46" t="s">
        <v>1</v>
      </c>
      <c r="S152" s="46" t="s">
        <v>1</v>
      </c>
      <c r="T152" s="45" t="s">
        <v>33</v>
      </c>
    </row>
    <row r="153" spans="1:20" x14ac:dyDescent="0.25">
      <c r="A153" s="6"/>
      <c r="B153" s="38">
        <v>43677</v>
      </c>
      <c r="C153" s="11">
        <v>13</v>
      </c>
      <c r="D153" s="12" t="s">
        <v>108</v>
      </c>
      <c r="E153" s="12" t="s">
        <v>160</v>
      </c>
      <c r="F153" s="1">
        <f t="shared" si="4"/>
        <v>3.3333333333333326E-2</v>
      </c>
      <c r="G153" s="45" t="s">
        <v>33</v>
      </c>
      <c r="H153" s="46" t="s">
        <v>1</v>
      </c>
      <c r="I153" s="47" t="s">
        <v>1</v>
      </c>
      <c r="J153" s="45" t="s">
        <v>33</v>
      </c>
      <c r="K153" s="46" t="s">
        <v>1</v>
      </c>
      <c r="L153" s="45" t="s">
        <v>33</v>
      </c>
      <c r="M153" s="46" t="s">
        <v>1</v>
      </c>
      <c r="N153" s="45" t="s">
        <v>33</v>
      </c>
      <c r="O153" s="46" t="s">
        <v>1</v>
      </c>
      <c r="P153" s="46" t="s">
        <v>1</v>
      </c>
      <c r="Q153" s="45" t="s">
        <v>33</v>
      </c>
      <c r="R153" s="46" t="s">
        <v>1</v>
      </c>
      <c r="S153" s="46" t="s">
        <v>1</v>
      </c>
      <c r="T153" s="45" t="s">
        <v>33</v>
      </c>
    </row>
    <row r="154" spans="1:20" x14ac:dyDescent="0.25">
      <c r="A154" s="6"/>
      <c r="B154" s="38">
        <v>43670</v>
      </c>
      <c r="C154" s="11">
        <v>12</v>
      </c>
      <c r="D154" s="12" t="s">
        <v>117</v>
      </c>
      <c r="E154" s="12" t="s">
        <v>161</v>
      </c>
      <c r="F154" s="1">
        <f t="shared" si="4"/>
        <v>8.680555555555558E-2</v>
      </c>
      <c r="G154" s="45" t="s">
        <v>33</v>
      </c>
      <c r="H154" s="46" t="s">
        <v>1</v>
      </c>
      <c r="I154" s="47" t="s">
        <v>1</v>
      </c>
      <c r="J154" s="45" t="s">
        <v>33</v>
      </c>
      <c r="K154" s="46" t="s">
        <v>1</v>
      </c>
      <c r="L154" s="45" t="s">
        <v>33</v>
      </c>
      <c r="M154" s="46" t="s">
        <v>1</v>
      </c>
      <c r="N154" s="45" t="s">
        <v>33</v>
      </c>
      <c r="O154" s="46" t="s">
        <v>1</v>
      </c>
      <c r="P154" s="56" t="s">
        <v>29</v>
      </c>
      <c r="Q154" s="45" t="s">
        <v>33</v>
      </c>
      <c r="R154" s="46" t="s">
        <v>1</v>
      </c>
      <c r="S154" s="46" t="s">
        <v>1</v>
      </c>
      <c r="T154" s="45" t="s">
        <v>33</v>
      </c>
    </row>
    <row r="155" spans="1:20" x14ac:dyDescent="0.25">
      <c r="A155" s="6"/>
      <c r="B155" s="38">
        <v>43669</v>
      </c>
      <c r="C155" s="11">
        <v>11</v>
      </c>
      <c r="D155" s="12" t="s">
        <v>162</v>
      </c>
      <c r="E155" s="12" t="s">
        <v>163</v>
      </c>
      <c r="F155" s="1">
        <f t="shared" si="4"/>
        <v>9.7222222222221877E-3</v>
      </c>
      <c r="G155" s="45" t="s">
        <v>33</v>
      </c>
      <c r="H155" s="46" t="s">
        <v>1</v>
      </c>
      <c r="I155" s="47" t="s">
        <v>1</v>
      </c>
      <c r="J155" s="45" t="s">
        <v>33</v>
      </c>
      <c r="K155" s="46" t="s">
        <v>1</v>
      </c>
      <c r="L155" s="45" t="s">
        <v>33</v>
      </c>
      <c r="M155" s="56" t="s">
        <v>29</v>
      </c>
      <c r="N155" s="45" t="s">
        <v>33</v>
      </c>
      <c r="O155" s="56" t="s">
        <v>0</v>
      </c>
      <c r="P155" s="46" t="s">
        <v>1</v>
      </c>
      <c r="Q155" s="45" t="s">
        <v>33</v>
      </c>
      <c r="R155" s="56" t="s">
        <v>29</v>
      </c>
      <c r="S155" s="46" t="s">
        <v>1</v>
      </c>
      <c r="T155" s="45" t="s">
        <v>33</v>
      </c>
    </row>
    <row r="156" spans="1:20" ht="17.25" x14ac:dyDescent="0.25">
      <c r="A156" s="6"/>
      <c r="B156" s="38">
        <v>43662</v>
      </c>
      <c r="C156" s="11">
        <v>10</v>
      </c>
      <c r="D156" s="12" t="s">
        <v>128</v>
      </c>
      <c r="E156" s="12" t="s">
        <v>92</v>
      </c>
      <c r="F156" s="1">
        <f t="shared" si="4"/>
        <v>1.5972222222222276E-2</v>
      </c>
      <c r="G156" s="45" t="s">
        <v>33</v>
      </c>
      <c r="H156" s="46" t="s">
        <v>1</v>
      </c>
      <c r="I156" s="47" t="s">
        <v>1</v>
      </c>
      <c r="J156" s="45" t="s">
        <v>33</v>
      </c>
      <c r="K156" s="46" t="s">
        <v>1</v>
      </c>
      <c r="L156" s="45" t="s">
        <v>33</v>
      </c>
      <c r="M156" s="46" t="s">
        <v>1</v>
      </c>
      <c r="N156" s="45" t="s">
        <v>33</v>
      </c>
      <c r="O156" s="58" t="s">
        <v>28</v>
      </c>
      <c r="P156" s="46" t="s">
        <v>1</v>
      </c>
      <c r="Q156" s="45" t="s">
        <v>33</v>
      </c>
      <c r="R156" s="46" t="s">
        <v>1</v>
      </c>
      <c r="S156" s="56" t="s">
        <v>29</v>
      </c>
      <c r="T156" s="45" t="s">
        <v>33</v>
      </c>
    </row>
    <row r="157" spans="1:20" x14ac:dyDescent="0.25">
      <c r="A157" s="6"/>
      <c r="B157" s="38">
        <v>43660</v>
      </c>
      <c r="C157" s="11">
        <v>9</v>
      </c>
      <c r="D157" s="12" t="s">
        <v>164</v>
      </c>
      <c r="E157" s="12" t="s">
        <v>140</v>
      </c>
      <c r="F157" s="1">
        <f t="shared" si="4"/>
        <v>1.388888888888884E-2</v>
      </c>
      <c r="G157" s="45" t="s">
        <v>33</v>
      </c>
      <c r="H157" s="46" t="s">
        <v>1</v>
      </c>
      <c r="I157" s="47" t="s">
        <v>1</v>
      </c>
      <c r="J157" s="45" t="s">
        <v>33</v>
      </c>
      <c r="K157" s="46" t="s">
        <v>1</v>
      </c>
      <c r="L157" s="45" t="s">
        <v>33</v>
      </c>
      <c r="M157" s="46" t="s">
        <v>1</v>
      </c>
      <c r="N157" s="45" t="s">
        <v>33</v>
      </c>
      <c r="O157" s="46" t="s">
        <v>1</v>
      </c>
      <c r="P157" s="46" t="s">
        <v>1</v>
      </c>
      <c r="Q157" s="45" t="s">
        <v>33</v>
      </c>
      <c r="R157" s="46" t="s">
        <v>1</v>
      </c>
      <c r="S157" s="46" t="s">
        <v>1</v>
      </c>
      <c r="T157" s="45" t="s">
        <v>33</v>
      </c>
    </row>
    <row r="158" spans="1:20" x14ac:dyDescent="0.25">
      <c r="A158" s="6"/>
      <c r="B158" s="38">
        <v>43656</v>
      </c>
      <c r="C158" s="11">
        <v>8</v>
      </c>
      <c r="D158" s="12" t="s">
        <v>165</v>
      </c>
      <c r="E158" s="12" t="s">
        <v>166</v>
      </c>
      <c r="F158" s="1">
        <f t="shared" si="4"/>
        <v>2.5000000000000022E-2</v>
      </c>
      <c r="G158" s="45" t="s">
        <v>33</v>
      </c>
      <c r="H158" s="46" t="s">
        <v>1</v>
      </c>
      <c r="I158" s="47" t="s">
        <v>1</v>
      </c>
      <c r="J158" s="45" t="s">
        <v>33</v>
      </c>
      <c r="K158" s="46" t="s">
        <v>1</v>
      </c>
      <c r="L158" s="45" t="s">
        <v>33</v>
      </c>
      <c r="M158" s="46" t="s">
        <v>1</v>
      </c>
      <c r="N158" s="45" t="s">
        <v>33</v>
      </c>
      <c r="O158" s="46" t="s">
        <v>1</v>
      </c>
      <c r="P158" s="56" t="s">
        <v>29</v>
      </c>
      <c r="Q158" s="45" t="s">
        <v>33</v>
      </c>
      <c r="R158" s="46" t="s">
        <v>1</v>
      </c>
      <c r="S158" s="46" t="s">
        <v>1</v>
      </c>
      <c r="T158" s="45" t="s">
        <v>33</v>
      </c>
    </row>
    <row r="159" spans="1:20" ht="17.25" x14ac:dyDescent="0.25">
      <c r="A159" s="6"/>
      <c r="B159" s="38">
        <v>43655</v>
      </c>
      <c r="C159" s="11">
        <v>7</v>
      </c>
      <c r="D159" s="12" t="s">
        <v>120</v>
      </c>
      <c r="E159" s="12" t="s">
        <v>167</v>
      </c>
      <c r="F159" s="1">
        <f t="shared" si="4"/>
        <v>1.3888888888888951E-2</v>
      </c>
      <c r="G159" s="45" t="s">
        <v>33</v>
      </c>
      <c r="H159" s="46" t="s">
        <v>1</v>
      </c>
      <c r="I159" s="47" t="s">
        <v>1</v>
      </c>
      <c r="J159" s="45" t="s">
        <v>33</v>
      </c>
      <c r="K159" s="46" t="s">
        <v>1</v>
      </c>
      <c r="L159" s="45" t="s">
        <v>33</v>
      </c>
      <c r="M159" s="46" t="s">
        <v>1</v>
      </c>
      <c r="N159" s="45" t="s">
        <v>33</v>
      </c>
      <c r="O159" s="46" t="s">
        <v>1</v>
      </c>
      <c r="P159" s="46" t="s">
        <v>1</v>
      </c>
      <c r="Q159" s="45" t="s">
        <v>33</v>
      </c>
      <c r="R159" s="46" t="s">
        <v>1</v>
      </c>
      <c r="S159" s="58" t="s">
        <v>28</v>
      </c>
      <c r="T159" s="45" t="s">
        <v>33</v>
      </c>
    </row>
    <row r="160" spans="1:20" ht="17.25" x14ac:dyDescent="0.25">
      <c r="A160" s="6"/>
      <c r="B160" s="38">
        <v>43647</v>
      </c>
      <c r="C160" s="11">
        <v>6</v>
      </c>
      <c r="D160" s="12" t="s">
        <v>152</v>
      </c>
      <c r="E160" s="12" t="s">
        <v>168</v>
      </c>
      <c r="F160" s="1">
        <f t="shared" si="4"/>
        <v>5.208333333333337E-2</v>
      </c>
      <c r="G160" s="45" t="s">
        <v>33</v>
      </c>
      <c r="H160" s="46" t="s">
        <v>1</v>
      </c>
      <c r="I160" s="47" t="s">
        <v>1</v>
      </c>
      <c r="J160" s="45" t="s">
        <v>33</v>
      </c>
      <c r="K160" s="46" t="s">
        <v>1</v>
      </c>
      <c r="L160" s="45" t="s">
        <v>33</v>
      </c>
      <c r="M160" s="46" t="s">
        <v>1</v>
      </c>
      <c r="N160" s="45" t="s">
        <v>33</v>
      </c>
      <c r="O160" s="46" t="s">
        <v>1</v>
      </c>
      <c r="P160" s="46" t="s">
        <v>1</v>
      </c>
      <c r="Q160" s="45" t="s">
        <v>33</v>
      </c>
      <c r="R160" s="46" t="s">
        <v>1</v>
      </c>
      <c r="S160" s="58" t="s">
        <v>28</v>
      </c>
      <c r="T160" s="45" t="s">
        <v>33</v>
      </c>
    </row>
    <row r="161" spans="1:20" ht="17.25" x14ac:dyDescent="0.25">
      <c r="A161" s="6"/>
      <c r="B161" s="38">
        <v>43641</v>
      </c>
      <c r="C161" s="11">
        <v>5</v>
      </c>
      <c r="D161" s="12" t="s">
        <v>169</v>
      </c>
      <c r="E161" s="12" t="s">
        <v>170</v>
      </c>
      <c r="F161" s="1">
        <f t="shared" si="4"/>
        <v>2.2222222222222143E-2</v>
      </c>
      <c r="G161" s="45" t="s">
        <v>33</v>
      </c>
      <c r="H161" s="46" t="s">
        <v>1</v>
      </c>
      <c r="I161" s="59" t="s">
        <v>28</v>
      </c>
      <c r="J161" s="45" t="s">
        <v>33</v>
      </c>
      <c r="K161" s="58" t="s">
        <v>28</v>
      </c>
      <c r="L161" s="45" t="s">
        <v>33</v>
      </c>
      <c r="M161" s="46" t="s">
        <v>1</v>
      </c>
      <c r="N161" s="45" t="s">
        <v>33</v>
      </c>
      <c r="O161" s="46" t="s">
        <v>1</v>
      </c>
      <c r="P161" s="46" t="s">
        <v>1</v>
      </c>
      <c r="Q161" s="45" t="s">
        <v>33</v>
      </c>
      <c r="R161" s="46" t="s">
        <v>1</v>
      </c>
      <c r="S161" s="46" t="s">
        <v>1</v>
      </c>
      <c r="T161" s="45" t="s">
        <v>33</v>
      </c>
    </row>
    <row r="162" spans="1:20" ht="17.25" x14ac:dyDescent="0.25">
      <c r="A162" s="6"/>
      <c r="B162" s="38">
        <v>43641</v>
      </c>
      <c r="C162" s="11">
        <v>4</v>
      </c>
      <c r="D162" s="12" t="s">
        <v>171</v>
      </c>
      <c r="E162" s="12" t="s">
        <v>172</v>
      </c>
      <c r="F162" s="1">
        <f t="shared" si="4"/>
        <v>3.472222222222221E-2</v>
      </c>
      <c r="G162" s="45" t="s">
        <v>33</v>
      </c>
      <c r="H162" s="46" t="s">
        <v>1</v>
      </c>
      <c r="I162" s="59" t="s">
        <v>28</v>
      </c>
      <c r="J162" s="45" t="s">
        <v>33</v>
      </c>
      <c r="K162" s="46" t="s">
        <v>1</v>
      </c>
      <c r="L162" s="45" t="s">
        <v>33</v>
      </c>
      <c r="M162" s="46" t="s">
        <v>1</v>
      </c>
      <c r="N162" s="45" t="s">
        <v>33</v>
      </c>
      <c r="O162" s="46" t="s">
        <v>1</v>
      </c>
      <c r="P162" s="46" t="s">
        <v>1</v>
      </c>
      <c r="Q162" s="45" t="s">
        <v>33</v>
      </c>
      <c r="R162" s="46" t="s">
        <v>1</v>
      </c>
      <c r="S162" s="46" t="s">
        <v>1</v>
      </c>
      <c r="T162" s="45" t="s">
        <v>33</v>
      </c>
    </row>
    <row r="163" spans="1:20" ht="17.25" x14ac:dyDescent="0.25">
      <c r="A163" s="6"/>
      <c r="B163" s="38">
        <v>43634</v>
      </c>
      <c r="C163" s="11">
        <v>3</v>
      </c>
      <c r="D163" s="12" t="s">
        <v>150</v>
      </c>
      <c r="E163" s="12" t="s">
        <v>153</v>
      </c>
      <c r="F163" s="1">
        <f t="shared" si="4"/>
        <v>3.4722222222222321E-2</v>
      </c>
      <c r="G163" s="45" t="s">
        <v>33</v>
      </c>
      <c r="H163" s="46" t="s">
        <v>1</v>
      </c>
      <c r="I163" s="47" t="s">
        <v>1</v>
      </c>
      <c r="J163" s="45" t="s">
        <v>33</v>
      </c>
      <c r="K163" s="58" t="s">
        <v>28</v>
      </c>
      <c r="L163" s="45" t="s">
        <v>33</v>
      </c>
      <c r="M163" s="46" t="s">
        <v>1</v>
      </c>
      <c r="N163" s="45" t="s">
        <v>33</v>
      </c>
      <c r="O163" s="46" t="s">
        <v>1</v>
      </c>
      <c r="P163" s="46" t="s">
        <v>1</v>
      </c>
      <c r="Q163" s="45" t="s">
        <v>33</v>
      </c>
      <c r="R163" s="46" t="s">
        <v>1</v>
      </c>
      <c r="S163" s="46" t="s">
        <v>1</v>
      </c>
      <c r="T163" s="45" t="s">
        <v>33</v>
      </c>
    </row>
    <row r="164" spans="1:20" ht="17.25" x14ac:dyDescent="0.25">
      <c r="A164" s="6"/>
      <c r="B164" s="38">
        <v>43628</v>
      </c>
      <c r="C164" s="11">
        <v>2</v>
      </c>
      <c r="D164" s="12" t="s">
        <v>173</v>
      </c>
      <c r="E164" s="12" t="s">
        <v>168</v>
      </c>
      <c r="F164" s="1">
        <f t="shared" si="4"/>
        <v>2.9861111111111116E-2</v>
      </c>
      <c r="G164" s="45" t="s">
        <v>33</v>
      </c>
      <c r="H164" s="46" t="s">
        <v>1</v>
      </c>
      <c r="I164" s="47" t="s">
        <v>1</v>
      </c>
      <c r="J164" s="45" t="s">
        <v>33</v>
      </c>
      <c r="K164" s="46" t="s">
        <v>1</v>
      </c>
      <c r="L164" s="45" t="s">
        <v>33</v>
      </c>
      <c r="M164" s="58" t="s">
        <v>28</v>
      </c>
      <c r="N164" s="45" t="s">
        <v>33</v>
      </c>
      <c r="O164" s="46" t="s">
        <v>1</v>
      </c>
      <c r="P164" s="46" t="s">
        <v>1</v>
      </c>
      <c r="Q164" s="45" t="s">
        <v>33</v>
      </c>
      <c r="R164" s="46" t="s">
        <v>1</v>
      </c>
      <c r="S164" s="46" t="s">
        <v>1</v>
      </c>
      <c r="T164" s="45" t="s">
        <v>33</v>
      </c>
    </row>
    <row r="165" spans="1:20" ht="17.25" x14ac:dyDescent="0.25">
      <c r="A165" s="6"/>
      <c r="B165" s="38">
        <v>43627</v>
      </c>
      <c r="C165" s="11">
        <v>1</v>
      </c>
      <c r="D165" s="12" t="s">
        <v>28</v>
      </c>
      <c r="E165" s="12" t="s">
        <v>28</v>
      </c>
      <c r="F165" s="1">
        <v>0</v>
      </c>
      <c r="G165" s="45" t="s">
        <v>33</v>
      </c>
      <c r="H165" s="46" t="s">
        <v>1</v>
      </c>
      <c r="I165" s="47" t="s">
        <v>1</v>
      </c>
      <c r="J165" s="45" t="s">
        <v>33</v>
      </c>
      <c r="K165" s="46" t="s">
        <v>1</v>
      </c>
      <c r="L165" s="45" t="s">
        <v>33</v>
      </c>
      <c r="M165" s="58" t="s">
        <v>28</v>
      </c>
      <c r="N165" s="45" t="s">
        <v>33</v>
      </c>
      <c r="O165" s="46" t="s">
        <v>1</v>
      </c>
      <c r="P165" s="46" t="s">
        <v>1</v>
      </c>
      <c r="Q165" s="45" t="s">
        <v>33</v>
      </c>
      <c r="R165" s="46" t="s">
        <v>1</v>
      </c>
      <c r="S165" s="46" t="s">
        <v>1</v>
      </c>
      <c r="T165" s="45" t="s">
        <v>33</v>
      </c>
    </row>
    <row r="166" spans="1:20" ht="21.75" x14ac:dyDescent="0.55000000000000004">
      <c r="A166" s="6"/>
      <c r="B166" s="40"/>
      <c r="C166" s="41"/>
      <c r="D166" s="41"/>
      <c r="E166" s="42" t="s">
        <v>174</v>
      </c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3"/>
    </row>
    <row r="167" spans="1:20" ht="214.5" customHeight="1" x14ac:dyDescent="0.25">
      <c r="A167" s="5"/>
      <c r="B167" s="60" t="s">
        <v>19</v>
      </c>
      <c r="C167" s="61" t="s">
        <v>20</v>
      </c>
      <c r="D167" s="62" t="s">
        <v>21</v>
      </c>
      <c r="E167" s="62" t="s">
        <v>22</v>
      </c>
      <c r="F167" s="61" t="s">
        <v>23</v>
      </c>
      <c r="G167" s="63" t="s">
        <v>13</v>
      </c>
      <c r="H167" s="63" t="s">
        <v>18</v>
      </c>
      <c r="I167" s="63" t="s">
        <v>6</v>
      </c>
      <c r="J167" s="63" t="s">
        <v>31</v>
      </c>
      <c r="K167" s="63" t="s">
        <v>7</v>
      </c>
      <c r="L167" s="88" t="s">
        <v>8</v>
      </c>
      <c r="M167" s="63" t="s">
        <v>9</v>
      </c>
      <c r="N167" s="87" t="s">
        <v>10</v>
      </c>
      <c r="O167" s="63" t="s">
        <v>11</v>
      </c>
      <c r="P167" s="63" t="s">
        <v>12</v>
      </c>
      <c r="Q167" s="63" t="s">
        <v>14</v>
      </c>
      <c r="R167" s="63" t="s">
        <v>15</v>
      </c>
      <c r="S167" s="63" t="s">
        <v>16</v>
      </c>
      <c r="T167" s="63" t="s">
        <v>17</v>
      </c>
    </row>
    <row r="168" spans="1:20" ht="32.25" customHeight="1" x14ac:dyDescent="0.25">
      <c r="A168" s="5"/>
      <c r="B168" s="64" t="s">
        <v>24</v>
      </c>
      <c r="C168" s="15">
        <f>COUNT(C3:C165)</f>
        <v>129</v>
      </c>
      <c r="D168" s="16"/>
      <c r="E168" s="17"/>
      <c r="F168" s="18">
        <f>SUM(F3:F165)</f>
        <v>4.166666666666667</v>
      </c>
      <c r="G168" s="2">
        <v>3</v>
      </c>
      <c r="H168" s="2">
        <v>5</v>
      </c>
      <c r="I168" s="2">
        <v>13</v>
      </c>
      <c r="J168" s="2">
        <v>29</v>
      </c>
      <c r="K168" s="2">
        <v>30</v>
      </c>
      <c r="L168" s="2">
        <v>34</v>
      </c>
      <c r="M168" s="2">
        <v>35</v>
      </c>
      <c r="N168" s="2">
        <v>36</v>
      </c>
      <c r="O168" s="2">
        <v>45</v>
      </c>
      <c r="P168" s="2">
        <v>50</v>
      </c>
      <c r="Q168" s="2">
        <v>68</v>
      </c>
      <c r="R168" s="2">
        <v>78</v>
      </c>
      <c r="S168" s="2">
        <v>80</v>
      </c>
      <c r="T168" s="2">
        <v>81</v>
      </c>
    </row>
    <row r="169" spans="1:20" ht="21.75" x14ac:dyDescent="0.25">
      <c r="A169" s="5"/>
      <c r="B169" s="65" t="s">
        <v>0</v>
      </c>
      <c r="C169" s="66"/>
      <c r="D169" s="66"/>
      <c r="E169" s="66"/>
      <c r="F169" s="67" t="s">
        <v>25</v>
      </c>
      <c r="G169" s="14">
        <f t="shared" ref="G169:M169" si="5">COUNTIF(G3:G165,"S")</f>
        <v>0</v>
      </c>
      <c r="H169" s="14">
        <f t="shared" si="5"/>
        <v>1</v>
      </c>
      <c r="I169" s="14">
        <f t="shared" si="5"/>
        <v>3</v>
      </c>
      <c r="J169" s="14">
        <f t="shared" si="5"/>
        <v>2</v>
      </c>
      <c r="K169" s="14">
        <f t="shared" si="5"/>
        <v>3</v>
      </c>
      <c r="L169" s="14">
        <f t="shared" si="5"/>
        <v>0</v>
      </c>
      <c r="M169" s="14">
        <f t="shared" si="5"/>
        <v>5</v>
      </c>
      <c r="N169" s="14">
        <f t="shared" ref="N169" si="6">COUNTIF(N106:N165,"S")</f>
        <v>0</v>
      </c>
      <c r="O169" s="14">
        <f t="shared" ref="O169:T169" si="7">COUNTIF(O3:O165,"S")</f>
        <v>7</v>
      </c>
      <c r="P169" s="14">
        <f t="shared" si="7"/>
        <v>1</v>
      </c>
      <c r="Q169" s="14">
        <f t="shared" si="7"/>
        <v>0</v>
      </c>
      <c r="R169" s="14">
        <f t="shared" si="7"/>
        <v>5</v>
      </c>
      <c r="S169" s="14">
        <f t="shared" si="7"/>
        <v>2</v>
      </c>
      <c r="T169" s="14">
        <f t="shared" si="7"/>
        <v>0</v>
      </c>
    </row>
    <row r="170" spans="1:20" ht="21.75" x14ac:dyDescent="0.25">
      <c r="A170" s="5"/>
      <c r="B170" s="65" t="s">
        <v>2</v>
      </c>
      <c r="C170" s="66"/>
      <c r="D170" s="66"/>
      <c r="E170" s="66"/>
      <c r="F170" s="67" t="s">
        <v>26</v>
      </c>
      <c r="G170" s="14">
        <f t="shared" ref="G170:M170" si="8">COUNTIF(G3:G165,"L")</f>
        <v>0</v>
      </c>
      <c r="H170" s="14">
        <f t="shared" si="8"/>
        <v>0</v>
      </c>
      <c r="I170" s="14">
        <f t="shared" si="8"/>
        <v>0</v>
      </c>
      <c r="J170" s="14">
        <f t="shared" si="8"/>
        <v>0</v>
      </c>
      <c r="K170" s="14">
        <f t="shared" si="8"/>
        <v>0</v>
      </c>
      <c r="L170" s="14">
        <f t="shared" si="8"/>
        <v>0</v>
      </c>
      <c r="M170" s="14">
        <f t="shared" si="8"/>
        <v>0</v>
      </c>
      <c r="N170" s="14">
        <f t="shared" ref="N170" si="9">COUNTIF(N106:N165,"L")</f>
        <v>0</v>
      </c>
      <c r="O170" s="14">
        <f t="shared" ref="O170:T170" si="10">COUNTIF(O3:O165,"L")</f>
        <v>0</v>
      </c>
      <c r="P170" s="14">
        <f t="shared" si="10"/>
        <v>0</v>
      </c>
      <c r="Q170" s="14">
        <f t="shared" si="10"/>
        <v>0</v>
      </c>
      <c r="R170" s="14">
        <f t="shared" si="10"/>
        <v>0</v>
      </c>
      <c r="S170" s="14">
        <f t="shared" si="10"/>
        <v>0</v>
      </c>
      <c r="T170" s="14">
        <f t="shared" si="10"/>
        <v>0</v>
      </c>
    </row>
    <row r="171" spans="1:20" ht="21.75" x14ac:dyDescent="0.25">
      <c r="A171" s="5"/>
      <c r="B171" s="65" t="s">
        <v>3</v>
      </c>
      <c r="C171" s="66"/>
      <c r="D171" s="66"/>
      <c r="E171" s="66"/>
      <c r="F171" s="67" t="s">
        <v>4</v>
      </c>
      <c r="G171" s="14">
        <f t="shared" ref="G171:M171" si="11">COUNTIF(G3:G165,"O")</f>
        <v>0</v>
      </c>
      <c r="H171" s="14">
        <f t="shared" si="11"/>
        <v>1</v>
      </c>
      <c r="I171" s="14">
        <f t="shared" si="11"/>
        <v>0</v>
      </c>
      <c r="J171" s="14">
        <f t="shared" si="11"/>
        <v>0</v>
      </c>
      <c r="K171" s="14">
        <f t="shared" si="11"/>
        <v>5</v>
      </c>
      <c r="L171" s="14">
        <f t="shared" si="11"/>
        <v>0</v>
      </c>
      <c r="M171" s="14">
        <f t="shared" si="11"/>
        <v>2</v>
      </c>
      <c r="N171" s="14">
        <f t="shared" ref="N171" si="12">COUNTIF(N106:N165,"O")</f>
        <v>0</v>
      </c>
      <c r="O171" s="14">
        <f t="shared" ref="O171:T171" si="13">COUNTIF(O3:O165,"O")</f>
        <v>1</v>
      </c>
      <c r="P171" s="14">
        <f t="shared" si="13"/>
        <v>5</v>
      </c>
      <c r="Q171" s="14">
        <f t="shared" si="13"/>
        <v>0</v>
      </c>
      <c r="R171" s="14">
        <f t="shared" si="13"/>
        <v>2</v>
      </c>
      <c r="S171" s="14">
        <f t="shared" si="13"/>
        <v>0</v>
      </c>
      <c r="T171" s="14">
        <f t="shared" si="13"/>
        <v>0</v>
      </c>
    </row>
    <row r="172" spans="1:20" ht="21.75" customHeight="1" x14ac:dyDescent="0.25">
      <c r="A172" s="5"/>
      <c r="B172" s="65" t="s">
        <v>29</v>
      </c>
      <c r="C172" s="66"/>
      <c r="D172" s="66"/>
      <c r="E172" s="66"/>
      <c r="F172" s="68" t="s">
        <v>27</v>
      </c>
      <c r="G172" s="14">
        <f t="shared" ref="G172:M172" si="14">COUNTIF(G3:G165,"@")</f>
        <v>0</v>
      </c>
      <c r="H172" s="14">
        <f t="shared" si="14"/>
        <v>0</v>
      </c>
      <c r="I172" s="14">
        <f t="shared" si="14"/>
        <v>0</v>
      </c>
      <c r="J172" s="14">
        <f t="shared" si="14"/>
        <v>1</v>
      </c>
      <c r="K172" s="14">
        <f t="shared" si="14"/>
        <v>2</v>
      </c>
      <c r="L172" s="14">
        <f t="shared" si="14"/>
        <v>0</v>
      </c>
      <c r="M172" s="14">
        <f t="shared" si="14"/>
        <v>8</v>
      </c>
      <c r="N172" s="14">
        <f t="shared" ref="N172" si="15">COUNTIF(N106:N165,"@")</f>
        <v>0</v>
      </c>
      <c r="O172" s="14">
        <f t="shared" ref="O172:T172" si="16">COUNTIF(O3:O165,"@")</f>
        <v>1</v>
      </c>
      <c r="P172" s="14">
        <f t="shared" si="16"/>
        <v>3</v>
      </c>
      <c r="Q172" s="14">
        <f t="shared" si="16"/>
        <v>0</v>
      </c>
      <c r="R172" s="14">
        <f t="shared" si="16"/>
        <v>6</v>
      </c>
      <c r="S172" s="14">
        <f t="shared" si="16"/>
        <v>3</v>
      </c>
      <c r="T172" s="14">
        <f t="shared" si="16"/>
        <v>1</v>
      </c>
    </row>
    <row r="173" spans="1:20" ht="21.75" customHeight="1" x14ac:dyDescent="0.25">
      <c r="A173" s="5"/>
      <c r="B173" s="69" t="s">
        <v>28</v>
      </c>
      <c r="C173" s="66"/>
      <c r="D173" s="66"/>
      <c r="E173" s="66"/>
      <c r="F173" s="68" t="s">
        <v>38</v>
      </c>
      <c r="G173" s="14">
        <f t="shared" ref="G173:M173" si="17">COUNTIF(G3:G165,"-")</f>
        <v>3</v>
      </c>
      <c r="H173" s="14">
        <f t="shared" si="17"/>
        <v>3</v>
      </c>
      <c r="I173" s="14">
        <f t="shared" si="17"/>
        <v>6</v>
      </c>
      <c r="J173" s="14">
        <f t="shared" si="17"/>
        <v>1</v>
      </c>
      <c r="K173" s="14">
        <f t="shared" si="17"/>
        <v>9</v>
      </c>
      <c r="L173" s="14">
        <f t="shared" si="17"/>
        <v>0</v>
      </c>
      <c r="M173" s="14">
        <f t="shared" si="17"/>
        <v>11</v>
      </c>
      <c r="N173" s="14">
        <f t="shared" ref="N173" si="18">COUNTIF(N129:N165,"-")</f>
        <v>0</v>
      </c>
      <c r="O173" s="14">
        <f t="shared" ref="O173:T173" si="19">COUNTIF(O3:O165,"-")</f>
        <v>6</v>
      </c>
      <c r="P173" s="14">
        <f t="shared" si="19"/>
        <v>5</v>
      </c>
      <c r="Q173" s="14">
        <f t="shared" si="19"/>
        <v>3</v>
      </c>
      <c r="R173" s="14">
        <f t="shared" si="19"/>
        <v>43</v>
      </c>
      <c r="S173" s="14">
        <f t="shared" si="19"/>
        <v>18</v>
      </c>
      <c r="T173" s="14">
        <f t="shared" si="19"/>
        <v>2</v>
      </c>
    </row>
    <row r="174" spans="1:20" ht="21.75" customHeight="1" x14ac:dyDescent="0.25">
      <c r="A174" s="5"/>
      <c r="B174" s="65" t="s">
        <v>35</v>
      </c>
      <c r="C174" s="70"/>
      <c r="D174" s="66"/>
      <c r="E174" s="66"/>
      <c r="F174" s="68" t="s">
        <v>39</v>
      </c>
      <c r="G174" s="2">
        <f t="shared" ref="G174:M174" si="20">COUNTIF(G3:G165,"©")</f>
        <v>0</v>
      </c>
      <c r="H174" s="2">
        <f t="shared" si="20"/>
        <v>0</v>
      </c>
      <c r="I174" s="2">
        <f t="shared" si="20"/>
        <v>0</v>
      </c>
      <c r="J174" s="2">
        <f t="shared" si="20"/>
        <v>0</v>
      </c>
      <c r="K174" s="2">
        <f t="shared" si="20"/>
        <v>0</v>
      </c>
      <c r="L174" s="2">
        <f t="shared" si="20"/>
        <v>0</v>
      </c>
      <c r="M174" s="2">
        <f t="shared" si="20"/>
        <v>0</v>
      </c>
      <c r="N174" s="2">
        <f t="shared" ref="N174" si="21">COUNTIF(N106:N165,"©")+COUNTIF(N106:N165,"N")</f>
        <v>49</v>
      </c>
      <c r="O174" s="2">
        <f t="shared" ref="O174:T174" si="22">COUNTIF(O3:O165,"©")</f>
        <v>0</v>
      </c>
      <c r="P174" s="2">
        <f t="shared" si="22"/>
        <v>0</v>
      </c>
      <c r="Q174" s="2">
        <f t="shared" si="22"/>
        <v>0</v>
      </c>
      <c r="R174" s="2">
        <f t="shared" si="22"/>
        <v>0</v>
      </c>
      <c r="S174" s="2">
        <f t="shared" si="22"/>
        <v>0</v>
      </c>
      <c r="T174" s="2">
        <f t="shared" si="22"/>
        <v>0</v>
      </c>
    </row>
    <row r="175" spans="1:20" ht="21.75" customHeight="1" x14ac:dyDescent="0.25">
      <c r="A175" s="5"/>
      <c r="B175" s="71" t="s">
        <v>1</v>
      </c>
      <c r="C175" s="70"/>
      <c r="D175" s="66"/>
      <c r="E175" s="66"/>
      <c r="F175" s="68" t="s">
        <v>40</v>
      </c>
      <c r="G175" s="2">
        <f t="shared" ref="G175:M175" si="23">COUNTIF(G3:G165,"P")</f>
        <v>26</v>
      </c>
      <c r="H175" s="2">
        <f t="shared" si="23"/>
        <v>95</v>
      </c>
      <c r="I175" s="2">
        <f t="shared" si="23"/>
        <v>112</v>
      </c>
      <c r="J175" s="2">
        <f t="shared" si="23"/>
        <v>29</v>
      </c>
      <c r="K175" s="2">
        <f t="shared" si="23"/>
        <v>110</v>
      </c>
      <c r="L175" s="2">
        <f t="shared" si="23"/>
        <v>8</v>
      </c>
      <c r="M175" s="2">
        <f t="shared" si="23"/>
        <v>103</v>
      </c>
      <c r="N175" s="2">
        <f t="shared" ref="N175" si="24">COUNTIF(N106:N165,"P")</f>
        <v>0</v>
      </c>
      <c r="O175" s="2">
        <f t="shared" ref="O175:T175" si="25">COUNTIF(O3:O165,"P")</f>
        <v>114</v>
      </c>
      <c r="P175" s="2">
        <f t="shared" si="25"/>
        <v>86</v>
      </c>
      <c r="Q175" s="2">
        <f t="shared" si="25"/>
        <v>12</v>
      </c>
      <c r="R175" s="2">
        <f t="shared" si="25"/>
        <v>73</v>
      </c>
      <c r="S175" s="2">
        <f t="shared" si="25"/>
        <v>57</v>
      </c>
      <c r="T175" s="2">
        <f t="shared" si="25"/>
        <v>24</v>
      </c>
    </row>
    <row r="176" spans="1:20" ht="21.75" customHeight="1" x14ac:dyDescent="0.25">
      <c r="A176" s="5"/>
      <c r="B176" s="65" t="s">
        <v>30</v>
      </c>
      <c r="C176" s="70"/>
      <c r="D176" s="66"/>
      <c r="E176" s="66"/>
      <c r="F176" s="68" t="s">
        <v>41</v>
      </c>
      <c r="G176" s="2">
        <f t="shared" ref="G176:M176" si="26">COUNTIF(G3:G165,"R")</f>
        <v>0</v>
      </c>
      <c r="H176" s="2">
        <f t="shared" si="26"/>
        <v>0</v>
      </c>
      <c r="I176" s="2">
        <f t="shared" si="26"/>
        <v>0</v>
      </c>
      <c r="J176" s="2">
        <f t="shared" si="26"/>
        <v>0</v>
      </c>
      <c r="K176" s="2">
        <f t="shared" si="26"/>
        <v>0</v>
      </c>
      <c r="L176" s="2">
        <f t="shared" si="26"/>
        <v>0</v>
      </c>
      <c r="M176" s="2">
        <f t="shared" si="26"/>
        <v>0</v>
      </c>
      <c r="N176" s="2">
        <f t="shared" ref="N176" si="27">COUNTIF(N106:N165,"R")</f>
        <v>0</v>
      </c>
      <c r="O176" s="2">
        <f t="shared" ref="O176:T176" si="28">COUNTIF(O3:O165,"R")</f>
        <v>0</v>
      </c>
      <c r="P176" s="2">
        <f t="shared" si="28"/>
        <v>0</v>
      </c>
      <c r="Q176" s="2">
        <f t="shared" si="28"/>
        <v>0</v>
      </c>
      <c r="R176" s="2">
        <f t="shared" si="28"/>
        <v>0</v>
      </c>
      <c r="S176" s="2">
        <f t="shared" si="28"/>
        <v>0</v>
      </c>
      <c r="T176" s="2">
        <f t="shared" si="28"/>
        <v>0</v>
      </c>
    </row>
    <row r="177" spans="1:20" ht="21.75" customHeight="1" x14ac:dyDescent="0.25">
      <c r="A177" s="5"/>
      <c r="B177" s="65" t="s">
        <v>33</v>
      </c>
      <c r="C177" s="70"/>
      <c r="D177" s="66"/>
      <c r="E177" s="66"/>
      <c r="F177" s="68" t="s">
        <v>34</v>
      </c>
      <c r="G177" s="2">
        <f t="shared" ref="G177:M177" si="29">COUNTIF(G3:G165,"N")</f>
        <v>100</v>
      </c>
      <c r="H177" s="2">
        <f t="shared" si="29"/>
        <v>29</v>
      </c>
      <c r="I177" s="2">
        <f t="shared" si="29"/>
        <v>8</v>
      </c>
      <c r="J177" s="2">
        <f t="shared" si="29"/>
        <v>96</v>
      </c>
      <c r="K177" s="2">
        <f t="shared" si="29"/>
        <v>0</v>
      </c>
      <c r="L177" s="2">
        <f t="shared" si="29"/>
        <v>121</v>
      </c>
      <c r="M177" s="2">
        <f t="shared" si="29"/>
        <v>0</v>
      </c>
      <c r="N177" s="2">
        <f t="shared" ref="N177" si="30">COUNTIF(N106:N165,"N")</f>
        <v>49</v>
      </c>
      <c r="O177" s="2">
        <f t="shared" ref="O177:T177" si="31">COUNTIF(O3:O165,"N")</f>
        <v>0</v>
      </c>
      <c r="P177" s="2">
        <f t="shared" si="31"/>
        <v>29</v>
      </c>
      <c r="Q177" s="2">
        <f t="shared" si="31"/>
        <v>114</v>
      </c>
      <c r="R177" s="2">
        <f t="shared" si="31"/>
        <v>0</v>
      </c>
      <c r="S177" s="2">
        <f t="shared" si="31"/>
        <v>49</v>
      </c>
      <c r="T177" s="2">
        <f t="shared" si="31"/>
        <v>102</v>
      </c>
    </row>
    <row r="178" spans="1:20" ht="21.75" customHeight="1" x14ac:dyDescent="0.25">
      <c r="A178" s="5"/>
      <c r="B178" s="65" t="s">
        <v>42</v>
      </c>
      <c r="C178" s="70"/>
      <c r="D178" s="66"/>
      <c r="E178" s="66"/>
      <c r="F178" s="68" t="s">
        <v>43</v>
      </c>
      <c r="G178" s="2">
        <f t="shared" ref="G178:M178" si="32">COUNTIF(G3:G165,"M")</f>
        <v>0</v>
      </c>
      <c r="H178" s="2">
        <f t="shared" si="32"/>
        <v>0</v>
      </c>
      <c r="I178" s="2">
        <f t="shared" si="32"/>
        <v>0</v>
      </c>
      <c r="J178" s="2">
        <f t="shared" si="32"/>
        <v>0</v>
      </c>
      <c r="K178" s="2">
        <f t="shared" si="32"/>
        <v>0</v>
      </c>
      <c r="L178" s="2">
        <f t="shared" si="32"/>
        <v>0</v>
      </c>
      <c r="M178" s="2">
        <f t="shared" si="32"/>
        <v>0</v>
      </c>
      <c r="N178" s="2">
        <f t="shared" ref="N178" si="33">COUNTIF(N106:N165,"M")</f>
        <v>0</v>
      </c>
      <c r="O178" s="2">
        <f t="shared" ref="O178:T178" si="34">COUNTIF(O3:O165,"M")</f>
        <v>0</v>
      </c>
      <c r="P178" s="2">
        <f t="shared" si="34"/>
        <v>0</v>
      </c>
      <c r="Q178" s="2">
        <f t="shared" si="34"/>
        <v>0</v>
      </c>
      <c r="R178" s="2">
        <f t="shared" si="34"/>
        <v>0</v>
      </c>
      <c r="S178" s="2">
        <f t="shared" si="34"/>
        <v>0</v>
      </c>
      <c r="T178" s="2">
        <f t="shared" si="34"/>
        <v>0</v>
      </c>
    </row>
    <row r="179" spans="1:20" ht="21.75" customHeight="1" x14ac:dyDescent="0.25">
      <c r="A179" s="5"/>
      <c r="B179" s="65" t="s">
        <v>36</v>
      </c>
      <c r="C179" s="66"/>
      <c r="D179" s="66"/>
      <c r="E179" s="66"/>
      <c r="F179" s="68" t="s">
        <v>49</v>
      </c>
      <c r="G179" s="2">
        <f t="shared" ref="G179:M179" si="35">COUNTIF(G3:G165,"N")+COUNTIF(G3:G165,"©")</f>
        <v>100</v>
      </c>
      <c r="H179" s="2">
        <f t="shared" si="35"/>
        <v>29</v>
      </c>
      <c r="I179" s="2">
        <f t="shared" si="35"/>
        <v>8</v>
      </c>
      <c r="J179" s="2">
        <f t="shared" si="35"/>
        <v>96</v>
      </c>
      <c r="K179" s="2">
        <f t="shared" si="35"/>
        <v>0</v>
      </c>
      <c r="L179" s="2">
        <f t="shared" si="35"/>
        <v>121</v>
      </c>
      <c r="M179" s="2">
        <f t="shared" si="35"/>
        <v>0</v>
      </c>
      <c r="N179" s="2">
        <f t="shared" ref="N179" si="36">COUNTIF(N106:N165,"N")+COUNTIF(N106:N165,"©")</f>
        <v>49</v>
      </c>
      <c r="O179" s="2">
        <f t="shared" ref="O179:T179" si="37">COUNTIF(O3:O165,"N")+COUNTIF(O3:O165,"©")</f>
        <v>0</v>
      </c>
      <c r="P179" s="2">
        <f t="shared" si="37"/>
        <v>29</v>
      </c>
      <c r="Q179" s="2">
        <f t="shared" si="37"/>
        <v>114</v>
      </c>
      <c r="R179" s="2">
        <f t="shared" si="37"/>
        <v>0</v>
      </c>
      <c r="S179" s="2">
        <f t="shared" si="37"/>
        <v>49</v>
      </c>
      <c r="T179" s="2">
        <f t="shared" si="37"/>
        <v>102</v>
      </c>
    </row>
    <row r="180" spans="1:20" ht="21.75" customHeight="1" x14ac:dyDescent="0.25">
      <c r="A180" s="5"/>
      <c r="B180" s="72" t="s">
        <v>45</v>
      </c>
      <c r="C180" s="66"/>
      <c r="D180" s="66"/>
      <c r="E180" s="66"/>
      <c r="F180" s="68" t="s">
        <v>44</v>
      </c>
      <c r="G180" s="2">
        <f t="shared" ref="G180:M180" si="38">COUNTIF(G3:G165,"O")+COUNTIF(G3:G165,"@")+COUNTIF(G3:G165,"P")+COUNTIF(G3:G165,"R")+COUNTIF(G3:G165,"S")+COUNTIF(G3:G165,"L")+COUNTIF(G3:G165,"-")+COUNTIF(G3:G165,"M")</f>
        <v>29</v>
      </c>
      <c r="H180" s="2">
        <f t="shared" si="38"/>
        <v>100</v>
      </c>
      <c r="I180" s="2">
        <f t="shared" si="38"/>
        <v>121</v>
      </c>
      <c r="J180" s="2">
        <f t="shared" si="38"/>
        <v>33</v>
      </c>
      <c r="K180" s="2">
        <f t="shared" si="38"/>
        <v>129</v>
      </c>
      <c r="L180" s="2">
        <f t="shared" si="38"/>
        <v>8</v>
      </c>
      <c r="M180" s="2">
        <f t="shared" si="38"/>
        <v>129</v>
      </c>
      <c r="N180" s="2">
        <f t="shared" ref="N180" si="39">COUNTIF(N106:N165,"O")+COUNTIF(N106:N165,"@")+COUNTIF(N106:N165,"P")+COUNTIF(N106:N165,"R")+COUNTIF(N106:N165,"S")+COUNTIF(N106:N165,"L")+COUNTIF(N106:N165,"-")+COUNTIF(N106:N165,"M")</f>
        <v>0</v>
      </c>
      <c r="O180" s="2">
        <f t="shared" ref="O180:T180" si="40">COUNTIF(O3:O165,"O")+COUNTIF(O3:O165,"@")+COUNTIF(O3:O165,"P")+COUNTIF(O3:O165,"R")+COUNTIF(O3:O165,"S")+COUNTIF(O3:O165,"L")+COUNTIF(O3:O165,"-")+COUNTIF(O3:O165,"M")</f>
        <v>129</v>
      </c>
      <c r="P180" s="2">
        <f t="shared" si="40"/>
        <v>100</v>
      </c>
      <c r="Q180" s="2">
        <f t="shared" si="40"/>
        <v>15</v>
      </c>
      <c r="R180" s="2">
        <f t="shared" si="40"/>
        <v>129</v>
      </c>
      <c r="S180" s="2">
        <f t="shared" si="40"/>
        <v>80</v>
      </c>
      <c r="T180" s="2">
        <f t="shared" si="40"/>
        <v>27</v>
      </c>
    </row>
    <row r="181" spans="1:20" ht="21.75" customHeight="1" x14ac:dyDescent="0.25">
      <c r="A181" s="5"/>
      <c r="B181" s="72" t="s">
        <v>37</v>
      </c>
      <c r="C181" s="66"/>
      <c r="D181" s="66"/>
      <c r="E181" s="66"/>
      <c r="F181" s="68" t="s">
        <v>46</v>
      </c>
      <c r="G181" s="2">
        <f t="shared" ref="G181:M181" si="41">COUNTIF(G3:G165,"O")+COUNTIF(G3:G165,"@")+COUNTIF(G3:G165,"P")+COUNTIF(G3:G165,"R")</f>
        <v>26</v>
      </c>
      <c r="H181" s="2">
        <f t="shared" si="41"/>
        <v>96</v>
      </c>
      <c r="I181" s="2">
        <f t="shared" si="41"/>
        <v>112</v>
      </c>
      <c r="J181" s="2">
        <f t="shared" si="41"/>
        <v>30</v>
      </c>
      <c r="K181" s="2">
        <f t="shared" si="41"/>
        <v>117</v>
      </c>
      <c r="L181" s="2">
        <f t="shared" si="41"/>
        <v>8</v>
      </c>
      <c r="M181" s="2">
        <f t="shared" si="41"/>
        <v>113</v>
      </c>
      <c r="N181" s="2">
        <f t="shared" ref="N181" si="42">COUNTIF(N106:N165,"O")+COUNTIF(N106:N165,"@")+COUNTIF(N106:N165,"P")+COUNTIF(N106:N165,"R")</f>
        <v>0</v>
      </c>
      <c r="O181" s="2">
        <f t="shared" ref="O181:T181" si="43">COUNTIF(O3:O165,"O")+COUNTIF(O3:O165,"@")+COUNTIF(O3:O165,"P")+COUNTIF(O3:O165,"R")</f>
        <v>116</v>
      </c>
      <c r="P181" s="2">
        <f t="shared" si="43"/>
        <v>94</v>
      </c>
      <c r="Q181" s="2">
        <f t="shared" si="43"/>
        <v>12</v>
      </c>
      <c r="R181" s="2">
        <f t="shared" si="43"/>
        <v>81</v>
      </c>
      <c r="S181" s="2">
        <f t="shared" si="43"/>
        <v>60</v>
      </c>
      <c r="T181" s="2">
        <f t="shared" si="43"/>
        <v>25</v>
      </c>
    </row>
    <row r="182" spans="1:20" ht="21.75" x14ac:dyDescent="0.25">
      <c r="A182" s="5"/>
      <c r="B182" s="72" t="s">
        <v>47</v>
      </c>
      <c r="C182" s="70"/>
      <c r="D182" s="66"/>
      <c r="E182" s="66"/>
      <c r="F182" s="68" t="s">
        <v>48</v>
      </c>
      <c r="G182" s="2">
        <f t="shared" ref="G182:M182" si="44">COUNTIF(G3:G165,"S")+COUNTIF(G3:G165,"L")+COUNTIF(G3:G165,"-")+COUNTIF(G3:G165,"M")</f>
        <v>3</v>
      </c>
      <c r="H182" s="2">
        <f t="shared" si="44"/>
        <v>4</v>
      </c>
      <c r="I182" s="2">
        <f t="shared" si="44"/>
        <v>9</v>
      </c>
      <c r="J182" s="2">
        <f t="shared" si="44"/>
        <v>3</v>
      </c>
      <c r="K182" s="2">
        <f t="shared" si="44"/>
        <v>12</v>
      </c>
      <c r="L182" s="2">
        <f t="shared" si="44"/>
        <v>0</v>
      </c>
      <c r="M182" s="2">
        <f t="shared" si="44"/>
        <v>16</v>
      </c>
      <c r="N182" s="2">
        <f t="shared" ref="N182" si="45">COUNTIF(N106:N165,"S")+COUNTIF(N106:N165,"L")+COUNTIF(N106:N165,"-")+COUNTIF(N106:N165,"M")</f>
        <v>0</v>
      </c>
      <c r="O182" s="2">
        <f t="shared" ref="O182:T182" si="46">COUNTIF(O3:O165,"S")+COUNTIF(O3:O165,"L")+COUNTIF(O3:O165,"-")+COUNTIF(O3:O165,"M")</f>
        <v>13</v>
      </c>
      <c r="P182" s="2">
        <f t="shared" si="46"/>
        <v>6</v>
      </c>
      <c r="Q182" s="2">
        <f t="shared" si="46"/>
        <v>3</v>
      </c>
      <c r="R182" s="2">
        <f t="shared" si="46"/>
        <v>48</v>
      </c>
      <c r="S182" s="2">
        <f t="shared" si="46"/>
        <v>20</v>
      </c>
      <c r="T182" s="2">
        <f t="shared" si="46"/>
        <v>2</v>
      </c>
    </row>
    <row r="183" spans="1:20" x14ac:dyDescent="0.25">
      <c r="A183" s="5"/>
      <c r="B183" s="73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5"/>
    </row>
    <row r="184" spans="1:20" x14ac:dyDescent="0.25">
      <c r="A184" s="5"/>
      <c r="B184" s="7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28"/>
    </row>
    <row r="185" spans="1:20" x14ac:dyDescent="0.25">
      <c r="A185" s="5"/>
      <c r="B185" s="77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30"/>
    </row>
  </sheetData>
  <mergeCells count="1">
    <mergeCell ref="B3:T3"/>
  </mergeCells>
  <pageMargins left="0.7" right="0.7" top="0.75" bottom="0.75" header="0.3" footer="0.3"/>
  <pageSetup paperSize="9" scale="7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FCE86-98A1-4C9A-86A6-E030D6700338}">
  <sheetPr>
    <pageSetUpPr fitToPage="1"/>
  </sheetPr>
  <dimension ref="A1:Z81"/>
  <sheetViews>
    <sheetView showGridLines="0" workbookViewId="0">
      <selection activeCell="V54" sqref="V54"/>
    </sheetView>
  </sheetViews>
  <sheetFormatPr defaultRowHeight="15.75" x14ac:dyDescent="0.25"/>
  <cols>
    <col min="1" max="1" width="9.140625" style="3"/>
    <col min="2" max="2" width="11.5703125" style="78" customWidth="1"/>
    <col min="3" max="3" width="25.7109375" style="3" customWidth="1"/>
    <col min="4" max="6" width="11.7109375" style="3" customWidth="1"/>
    <col min="7" max="7" width="14.7109375" style="3" customWidth="1"/>
    <col min="8" max="8" width="9.140625" style="3"/>
    <col min="9" max="9" width="9" style="3" customWidth="1"/>
    <col min="10" max="16384" width="9.140625" style="3"/>
  </cols>
  <sheetData>
    <row r="1" spans="1:26" ht="37.5" customHeight="1" x14ac:dyDescent="0.55000000000000004">
      <c r="B1" s="33"/>
      <c r="C1" s="34"/>
      <c r="D1" s="34"/>
      <c r="E1" s="34"/>
      <c r="F1" s="35" t="s">
        <v>187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6"/>
      <c r="V1" s="19"/>
      <c r="W1" s="20" t="s">
        <v>32</v>
      </c>
      <c r="X1" s="21" t="s">
        <v>5</v>
      </c>
      <c r="Y1" s="21"/>
      <c r="Z1" s="22"/>
    </row>
    <row r="2" spans="1:26" ht="21.75" x14ac:dyDescent="0.55000000000000004">
      <c r="A2" s="6"/>
      <c r="B2" s="33"/>
      <c r="C2" s="34"/>
      <c r="D2" s="34"/>
      <c r="E2" s="34"/>
      <c r="F2" s="35" t="s">
        <v>178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9"/>
    </row>
    <row r="3" spans="1:26" ht="21.75" x14ac:dyDescent="0.55000000000000004">
      <c r="A3" s="6"/>
      <c r="B3" s="40"/>
      <c r="C3" s="41"/>
      <c r="D3" s="41"/>
      <c r="E3" s="41"/>
      <c r="F3" s="42" t="s">
        <v>199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3"/>
    </row>
    <row r="4" spans="1:26" ht="21.75" x14ac:dyDescent="0.55000000000000004">
      <c r="A4" s="6"/>
      <c r="B4" s="40"/>
      <c r="C4" s="41"/>
      <c r="D4" s="41"/>
      <c r="E4" s="41"/>
      <c r="F4" s="104" t="s">
        <v>200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3"/>
    </row>
    <row r="5" spans="1:26" ht="21.75" x14ac:dyDescent="0.55000000000000004">
      <c r="A5" s="6"/>
      <c r="B5" s="33"/>
      <c r="C5" s="34"/>
      <c r="D5" s="34"/>
      <c r="E5" s="34"/>
      <c r="F5" s="35">
        <v>2023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9"/>
    </row>
    <row r="6" spans="1:26" ht="21.75" x14ac:dyDescent="0.55000000000000004">
      <c r="A6" s="6"/>
      <c r="B6" s="40"/>
      <c r="C6" s="41"/>
      <c r="D6" s="41"/>
      <c r="E6" s="41"/>
      <c r="F6" s="86" t="s">
        <v>197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3"/>
    </row>
    <row r="7" spans="1:26" ht="21.75" x14ac:dyDescent="0.55000000000000004">
      <c r="A7" s="6"/>
      <c r="B7" s="40"/>
      <c r="C7" s="41"/>
      <c r="D7" s="41"/>
      <c r="E7" s="41"/>
      <c r="F7" s="42" t="s">
        <v>51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3"/>
    </row>
    <row r="8" spans="1:26" ht="21.75" x14ac:dyDescent="0.55000000000000004">
      <c r="A8" s="6"/>
      <c r="B8" s="40"/>
      <c r="C8" s="41"/>
      <c r="D8" s="41"/>
      <c r="E8" s="41"/>
      <c r="F8" s="42" t="s">
        <v>52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3"/>
    </row>
    <row r="9" spans="1:26" ht="21.75" x14ac:dyDescent="0.55000000000000004">
      <c r="A9" s="6"/>
      <c r="B9" s="40"/>
      <c r="C9" s="41"/>
      <c r="D9" s="41"/>
      <c r="E9" s="41"/>
      <c r="F9" s="42" t="s">
        <v>53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3"/>
    </row>
    <row r="10" spans="1:26" ht="21.75" x14ac:dyDescent="0.55000000000000004">
      <c r="A10" s="6" t="s">
        <v>179</v>
      </c>
      <c r="B10" s="40"/>
      <c r="C10" s="41"/>
      <c r="D10" s="41"/>
      <c r="E10" s="41"/>
      <c r="F10" s="42" t="s">
        <v>54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3"/>
    </row>
    <row r="11" spans="1:26" ht="21.75" x14ac:dyDescent="0.55000000000000004">
      <c r="A11" s="6"/>
      <c r="B11" s="40"/>
      <c r="C11" s="41"/>
      <c r="D11" s="41"/>
      <c r="E11" s="41"/>
      <c r="F11" s="42" t="s">
        <v>55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3"/>
    </row>
    <row r="12" spans="1:26" ht="21.75" x14ac:dyDescent="0.55000000000000004">
      <c r="A12" s="6"/>
      <c r="B12" s="33"/>
      <c r="C12" s="34"/>
      <c r="D12" s="34"/>
      <c r="E12" s="34"/>
      <c r="F12" s="35">
        <v>2022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9"/>
    </row>
    <row r="13" spans="1:26" ht="21.75" x14ac:dyDescent="0.55000000000000004">
      <c r="A13" s="6"/>
      <c r="B13" s="40"/>
      <c r="C13" s="41"/>
      <c r="D13" s="41"/>
      <c r="E13" s="41"/>
      <c r="F13" s="42" t="s">
        <v>56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3"/>
    </row>
    <row r="14" spans="1:26" x14ac:dyDescent="0.25">
      <c r="A14" s="6"/>
      <c r="B14" s="38">
        <v>44867</v>
      </c>
      <c r="C14" s="11" t="s">
        <v>191</v>
      </c>
      <c r="D14" s="11">
        <v>4</v>
      </c>
      <c r="E14" s="12">
        <v>0.54861111111111105</v>
      </c>
      <c r="F14" s="12">
        <v>0.56597222222222221</v>
      </c>
      <c r="G14" s="1">
        <f t="shared" ref="G14:G18" si="0">F14-E14</f>
        <v>1.736111111111116E-2</v>
      </c>
      <c r="H14" s="8" t="s">
        <v>33</v>
      </c>
      <c r="I14" s="8" t="s">
        <v>33</v>
      </c>
      <c r="J14" s="7" t="s">
        <v>1</v>
      </c>
      <c r="K14" s="7" t="s">
        <v>1</v>
      </c>
      <c r="L14" s="7" t="s">
        <v>1</v>
      </c>
      <c r="M14" s="8" t="s">
        <v>33</v>
      </c>
      <c r="N14" s="8" t="s">
        <v>33</v>
      </c>
      <c r="O14" s="8" t="s">
        <v>33</v>
      </c>
      <c r="P14" s="8" t="s">
        <v>33</v>
      </c>
      <c r="Q14" s="8" t="s">
        <v>33</v>
      </c>
      <c r="R14" s="8" t="s">
        <v>33</v>
      </c>
      <c r="S14" s="8" t="s">
        <v>33</v>
      </c>
    </row>
    <row r="15" spans="1:26" x14ac:dyDescent="0.25">
      <c r="A15" s="13"/>
      <c r="B15" s="38">
        <v>44860</v>
      </c>
      <c r="C15" s="11" t="s">
        <v>191</v>
      </c>
      <c r="D15" s="11">
        <v>3</v>
      </c>
      <c r="E15" s="12">
        <v>0.47083333333333338</v>
      </c>
      <c r="F15" s="12">
        <v>0.47222222222222227</v>
      </c>
      <c r="G15" s="1">
        <f t="shared" si="0"/>
        <v>1.388888888888884E-3</v>
      </c>
      <c r="H15" s="8" t="s">
        <v>33</v>
      </c>
      <c r="I15" s="8" t="s">
        <v>33</v>
      </c>
      <c r="J15" s="7" t="s">
        <v>1</v>
      </c>
      <c r="K15" s="7" t="s">
        <v>1</v>
      </c>
      <c r="L15" s="7" t="s">
        <v>1</v>
      </c>
      <c r="M15" s="8" t="s">
        <v>33</v>
      </c>
      <c r="N15" s="8" t="s">
        <v>33</v>
      </c>
      <c r="O15" s="8" t="s">
        <v>33</v>
      </c>
      <c r="P15" s="8" t="s">
        <v>33</v>
      </c>
      <c r="Q15" s="8" t="s">
        <v>33</v>
      </c>
      <c r="R15" s="8" t="s">
        <v>33</v>
      </c>
      <c r="S15" s="8" t="s">
        <v>33</v>
      </c>
    </row>
    <row r="16" spans="1:26" x14ac:dyDescent="0.25">
      <c r="A16" s="6"/>
      <c r="B16" s="38">
        <v>44859</v>
      </c>
      <c r="C16" s="11" t="s">
        <v>191</v>
      </c>
      <c r="D16" s="11">
        <v>2</v>
      </c>
      <c r="E16" s="12">
        <v>0.45833333333333331</v>
      </c>
      <c r="F16" s="12">
        <v>0.4909722222222222</v>
      </c>
      <c r="G16" s="1">
        <f t="shared" si="0"/>
        <v>3.2638888888888884E-2</v>
      </c>
      <c r="H16" s="8" t="s">
        <v>33</v>
      </c>
      <c r="I16" s="8" t="s">
        <v>33</v>
      </c>
      <c r="J16" s="7" t="s">
        <v>1</v>
      </c>
      <c r="K16" s="7" t="s">
        <v>1</v>
      </c>
      <c r="L16" s="7" t="s">
        <v>1</v>
      </c>
      <c r="M16" s="8" t="s">
        <v>33</v>
      </c>
      <c r="N16" s="8" t="s">
        <v>33</v>
      </c>
      <c r="O16" s="8" t="s">
        <v>33</v>
      </c>
      <c r="P16" s="8" t="s">
        <v>33</v>
      </c>
      <c r="Q16" s="8" t="s">
        <v>33</v>
      </c>
      <c r="R16" s="8" t="s">
        <v>33</v>
      </c>
      <c r="S16" s="8" t="s">
        <v>33</v>
      </c>
    </row>
    <row r="17" spans="1:19" x14ac:dyDescent="0.25">
      <c r="A17" s="6"/>
      <c r="B17" s="38">
        <v>44853</v>
      </c>
      <c r="C17" s="11" t="s">
        <v>192</v>
      </c>
      <c r="D17" s="11">
        <v>1</v>
      </c>
      <c r="E17" s="12">
        <v>0.54166666666666663</v>
      </c>
      <c r="F17" s="12">
        <v>0.54861111111111105</v>
      </c>
      <c r="G17" s="1">
        <f t="shared" si="0"/>
        <v>6.9444444444444198E-3</v>
      </c>
      <c r="H17" s="8" t="s">
        <v>33</v>
      </c>
      <c r="I17" s="7" t="s">
        <v>1</v>
      </c>
      <c r="J17" s="8" t="s">
        <v>33</v>
      </c>
      <c r="K17" s="8" t="s">
        <v>33</v>
      </c>
      <c r="L17" s="8" t="s">
        <v>33</v>
      </c>
      <c r="M17" s="8" t="s">
        <v>33</v>
      </c>
      <c r="N17" s="7" t="s">
        <v>1</v>
      </c>
      <c r="O17" s="7" t="s">
        <v>1</v>
      </c>
      <c r="P17" s="8" t="s">
        <v>33</v>
      </c>
      <c r="Q17" s="8" t="s">
        <v>33</v>
      </c>
      <c r="R17" s="8" t="s">
        <v>33</v>
      </c>
      <c r="S17" s="8" t="s">
        <v>33</v>
      </c>
    </row>
    <row r="18" spans="1:19" x14ac:dyDescent="0.25">
      <c r="A18" s="6"/>
      <c r="B18" s="38">
        <v>44853</v>
      </c>
      <c r="C18" s="11" t="s">
        <v>191</v>
      </c>
      <c r="D18" s="11">
        <v>1</v>
      </c>
      <c r="E18" s="12">
        <v>0.54166666666666663</v>
      </c>
      <c r="F18" s="12">
        <v>0.54861111111111105</v>
      </c>
      <c r="G18" s="1">
        <f t="shared" si="0"/>
        <v>6.9444444444444198E-3</v>
      </c>
      <c r="H18" s="8" t="s">
        <v>33</v>
      </c>
      <c r="I18" s="8" t="s">
        <v>33</v>
      </c>
      <c r="J18" s="7" t="s">
        <v>1</v>
      </c>
      <c r="K18" s="7" t="s">
        <v>1</v>
      </c>
      <c r="L18" s="7" t="s">
        <v>1</v>
      </c>
      <c r="M18" s="8" t="s">
        <v>33</v>
      </c>
      <c r="N18" s="8" t="s">
        <v>33</v>
      </c>
      <c r="O18" s="8" t="s">
        <v>33</v>
      </c>
      <c r="P18" s="8" t="s">
        <v>33</v>
      </c>
      <c r="Q18" s="8" t="s">
        <v>33</v>
      </c>
      <c r="R18" s="8" t="s">
        <v>33</v>
      </c>
      <c r="S18" s="8" t="s">
        <v>33</v>
      </c>
    </row>
    <row r="19" spans="1:19" ht="21.75" x14ac:dyDescent="0.55000000000000004">
      <c r="A19" s="6"/>
      <c r="B19" s="40"/>
      <c r="C19" s="41"/>
      <c r="D19" s="41"/>
      <c r="E19" s="41"/>
      <c r="F19" s="42" t="s">
        <v>57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3"/>
    </row>
    <row r="20" spans="1:19" ht="21.75" x14ac:dyDescent="0.55000000000000004">
      <c r="A20" s="6"/>
      <c r="B20" s="40"/>
      <c r="C20" s="41"/>
      <c r="D20" s="41"/>
      <c r="E20" s="41"/>
      <c r="F20" s="42" t="s">
        <v>58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3"/>
    </row>
    <row r="21" spans="1:19" ht="21.75" x14ac:dyDescent="0.55000000000000004">
      <c r="A21" s="6"/>
      <c r="B21" s="40"/>
      <c r="C21" s="41"/>
      <c r="D21" s="41"/>
      <c r="E21" s="41"/>
      <c r="F21" s="42" t="s">
        <v>59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3"/>
    </row>
    <row r="22" spans="1:19" ht="21.75" x14ac:dyDescent="0.55000000000000004">
      <c r="A22" s="6"/>
      <c r="B22" s="40"/>
      <c r="C22" s="41"/>
      <c r="D22" s="41"/>
      <c r="E22" s="41"/>
      <c r="F22" s="42" t="s">
        <v>60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3"/>
    </row>
    <row r="23" spans="1:19" ht="21.75" x14ac:dyDescent="0.55000000000000004">
      <c r="A23" s="6"/>
      <c r="B23" s="40"/>
      <c r="C23" s="41"/>
      <c r="D23" s="41"/>
      <c r="E23" s="41"/>
      <c r="F23" s="42" t="s">
        <v>61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3"/>
    </row>
    <row r="24" spans="1:19" ht="21.75" x14ac:dyDescent="0.55000000000000004">
      <c r="A24" s="6"/>
      <c r="B24" s="33"/>
      <c r="C24" s="34"/>
      <c r="D24" s="34"/>
      <c r="E24" s="34"/>
      <c r="F24" s="35">
        <v>2021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9"/>
    </row>
    <row r="25" spans="1:19" ht="21.75" x14ac:dyDescent="0.55000000000000004">
      <c r="A25" s="6"/>
      <c r="B25" s="40"/>
      <c r="C25" s="41"/>
      <c r="D25" s="41"/>
      <c r="E25" s="41"/>
      <c r="F25" s="42" t="s">
        <v>62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3"/>
    </row>
    <row r="26" spans="1:19" ht="21.75" x14ac:dyDescent="0.55000000000000004">
      <c r="A26" s="6"/>
      <c r="B26" s="40"/>
      <c r="C26" s="41"/>
      <c r="D26" s="41"/>
      <c r="E26" s="41"/>
      <c r="F26" s="42" t="s">
        <v>85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3"/>
    </row>
    <row r="27" spans="1:19" ht="21.75" x14ac:dyDescent="0.55000000000000004">
      <c r="A27" s="6"/>
      <c r="B27" s="40"/>
      <c r="C27" s="41"/>
      <c r="D27" s="41"/>
      <c r="E27" s="41"/>
      <c r="F27" s="42" t="s">
        <v>86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3"/>
    </row>
    <row r="28" spans="1:19" ht="21.75" x14ac:dyDescent="0.55000000000000004">
      <c r="A28" s="6"/>
      <c r="B28" s="40"/>
      <c r="C28" s="41"/>
      <c r="D28" s="41"/>
      <c r="E28" s="41"/>
      <c r="F28" s="42" t="s">
        <v>87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3"/>
    </row>
    <row r="29" spans="1:19" ht="21.75" x14ac:dyDescent="0.55000000000000004">
      <c r="A29" s="6"/>
      <c r="B29" s="40"/>
      <c r="C29" s="41"/>
      <c r="D29" s="41"/>
      <c r="E29" s="41"/>
      <c r="F29" s="42" t="s">
        <v>88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3"/>
    </row>
    <row r="30" spans="1:19" ht="21.75" x14ac:dyDescent="0.55000000000000004">
      <c r="A30" s="6"/>
      <c r="B30" s="40"/>
      <c r="C30" s="41"/>
      <c r="D30" s="41"/>
      <c r="E30" s="41"/>
      <c r="F30" s="42" t="s">
        <v>107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3"/>
    </row>
    <row r="31" spans="1:19" ht="21.75" x14ac:dyDescent="0.55000000000000004">
      <c r="A31" s="6"/>
      <c r="B31" s="33"/>
      <c r="C31" s="34"/>
      <c r="D31" s="34"/>
      <c r="E31" s="34"/>
      <c r="F31" s="35">
        <v>2020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9"/>
    </row>
    <row r="32" spans="1:19" ht="21.75" x14ac:dyDescent="0.55000000000000004">
      <c r="A32" s="6"/>
      <c r="B32" s="40"/>
      <c r="C32" s="41"/>
      <c r="D32" s="41"/>
      <c r="E32" s="41"/>
      <c r="F32" s="42" t="s">
        <v>115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3"/>
    </row>
    <row r="33" spans="1:19" ht="21.75" x14ac:dyDescent="0.55000000000000004">
      <c r="A33" s="6"/>
      <c r="B33" s="40"/>
      <c r="C33" s="41"/>
      <c r="D33" s="41"/>
      <c r="E33" s="41"/>
      <c r="F33" s="42" t="s">
        <v>123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3"/>
    </row>
    <row r="34" spans="1:19" ht="21.75" x14ac:dyDescent="0.55000000000000004">
      <c r="A34" s="6"/>
      <c r="B34" s="40"/>
      <c r="C34" s="41"/>
      <c r="D34" s="41"/>
      <c r="E34" s="41"/>
      <c r="F34" s="42" t="s">
        <v>125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3"/>
    </row>
    <row r="35" spans="1:19" ht="21.75" x14ac:dyDescent="0.55000000000000004">
      <c r="A35" s="6"/>
      <c r="B35" s="40"/>
      <c r="C35" s="41"/>
      <c r="D35" s="41"/>
      <c r="E35" s="41"/>
      <c r="F35" s="42" t="s">
        <v>134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3"/>
    </row>
    <row r="36" spans="1:19" ht="21.75" x14ac:dyDescent="0.55000000000000004">
      <c r="A36" s="6"/>
      <c r="B36" s="40"/>
      <c r="C36" s="41"/>
      <c r="D36" s="41"/>
      <c r="E36" s="41"/>
      <c r="F36" s="42" t="s">
        <v>135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3"/>
    </row>
    <row r="37" spans="1:19" x14ac:dyDescent="0.25">
      <c r="A37" s="6"/>
      <c r="B37" s="38">
        <v>43878</v>
      </c>
      <c r="C37" s="11" t="s">
        <v>193</v>
      </c>
      <c r="D37" s="11">
        <v>3</v>
      </c>
      <c r="E37" s="12" t="s">
        <v>79</v>
      </c>
      <c r="F37" s="12" t="s">
        <v>94</v>
      </c>
      <c r="G37" s="1">
        <f t="shared" ref="G37:G39" si="1">F37-E37</f>
        <v>3.125E-2</v>
      </c>
      <c r="H37" s="45" t="s">
        <v>33</v>
      </c>
      <c r="I37" s="45" t="s">
        <v>33</v>
      </c>
      <c r="J37" s="47" t="s">
        <v>1</v>
      </c>
      <c r="K37" s="45" t="s">
        <v>33</v>
      </c>
      <c r="L37" s="46" t="s">
        <v>1</v>
      </c>
      <c r="M37" s="45" t="s">
        <v>33</v>
      </c>
      <c r="N37" s="45" t="s">
        <v>33</v>
      </c>
      <c r="O37" s="46" t="s">
        <v>1</v>
      </c>
      <c r="P37" s="45" t="s">
        <v>33</v>
      </c>
      <c r="Q37" s="45" t="s">
        <v>33</v>
      </c>
      <c r="R37" s="45" t="s">
        <v>33</v>
      </c>
      <c r="S37" s="45" t="s">
        <v>33</v>
      </c>
    </row>
    <row r="38" spans="1:19" x14ac:dyDescent="0.25">
      <c r="A38" s="6"/>
      <c r="B38" s="38">
        <v>43872</v>
      </c>
      <c r="C38" s="11" t="s">
        <v>193</v>
      </c>
      <c r="D38" s="11">
        <v>2</v>
      </c>
      <c r="E38" s="12" t="s">
        <v>180</v>
      </c>
      <c r="F38" s="12" t="s">
        <v>90</v>
      </c>
      <c r="G38" s="1">
        <f t="shared" si="1"/>
        <v>1.041666666666663E-2</v>
      </c>
      <c r="H38" s="45" t="s">
        <v>33</v>
      </c>
      <c r="I38" s="45" t="s">
        <v>33</v>
      </c>
      <c r="J38" s="47" t="s">
        <v>1</v>
      </c>
      <c r="K38" s="45" t="s">
        <v>33</v>
      </c>
      <c r="L38" s="46" t="s">
        <v>1</v>
      </c>
      <c r="M38" s="45" t="s">
        <v>33</v>
      </c>
      <c r="N38" s="45" t="s">
        <v>33</v>
      </c>
      <c r="O38" s="46" t="s">
        <v>1</v>
      </c>
      <c r="P38" s="45" t="s">
        <v>33</v>
      </c>
      <c r="Q38" s="45" t="s">
        <v>33</v>
      </c>
      <c r="R38" s="45" t="s">
        <v>33</v>
      </c>
      <c r="S38" s="45" t="s">
        <v>33</v>
      </c>
    </row>
    <row r="39" spans="1:19" x14ac:dyDescent="0.25">
      <c r="A39" s="6"/>
      <c r="B39" s="38">
        <v>43871</v>
      </c>
      <c r="C39" s="11" t="s">
        <v>193</v>
      </c>
      <c r="D39" s="11">
        <v>1</v>
      </c>
      <c r="E39" s="12" t="s">
        <v>79</v>
      </c>
      <c r="F39" s="12" t="s">
        <v>70</v>
      </c>
      <c r="G39" s="1">
        <f t="shared" si="1"/>
        <v>1.041666666666663E-2</v>
      </c>
      <c r="H39" s="45" t="s">
        <v>33</v>
      </c>
      <c r="I39" s="45" t="s">
        <v>33</v>
      </c>
      <c r="J39" s="47" t="s">
        <v>1</v>
      </c>
      <c r="K39" s="45" t="s">
        <v>33</v>
      </c>
      <c r="L39" s="46" t="s">
        <v>1</v>
      </c>
      <c r="M39" s="45" t="s">
        <v>33</v>
      </c>
      <c r="N39" s="45" t="s">
        <v>33</v>
      </c>
      <c r="O39" s="46" t="s">
        <v>1</v>
      </c>
      <c r="P39" s="45" t="s">
        <v>33</v>
      </c>
      <c r="Q39" s="45" t="s">
        <v>33</v>
      </c>
      <c r="R39" s="45" t="s">
        <v>33</v>
      </c>
      <c r="S39" s="45" t="s">
        <v>33</v>
      </c>
    </row>
    <row r="40" spans="1:19" ht="21.75" x14ac:dyDescent="0.55000000000000004">
      <c r="A40" s="6"/>
      <c r="B40" s="40"/>
      <c r="C40" s="41"/>
      <c r="D40" s="41"/>
      <c r="E40" s="41"/>
      <c r="F40" s="42" t="s">
        <v>144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3"/>
    </row>
    <row r="41" spans="1:19" ht="21.75" x14ac:dyDescent="0.55000000000000004">
      <c r="A41" s="6"/>
      <c r="B41" s="33"/>
      <c r="C41" s="34"/>
      <c r="D41" s="34"/>
      <c r="E41" s="34"/>
      <c r="F41" s="35">
        <v>2019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9"/>
    </row>
    <row r="42" spans="1:19" ht="21.75" x14ac:dyDescent="0.55000000000000004">
      <c r="A42" s="6"/>
      <c r="B42" s="40"/>
      <c r="C42" s="41"/>
      <c r="D42" s="41"/>
      <c r="E42" s="41"/>
      <c r="F42" s="42" t="s">
        <v>145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3"/>
    </row>
    <row r="43" spans="1:19" ht="21.75" x14ac:dyDescent="0.55000000000000004">
      <c r="A43" s="6"/>
      <c r="B43" s="40"/>
      <c r="C43" s="41"/>
      <c r="D43" s="41"/>
      <c r="E43" s="41"/>
      <c r="F43" s="42" t="s">
        <v>154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3"/>
    </row>
    <row r="44" spans="1:19" ht="21.75" x14ac:dyDescent="0.55000000000000004">
      <c r="A44" s="6"/>
      <c r="B44" s="40"/>
      <c r="C44" s="41"/>
      <c r="D44" s="41"/>
      <c r="E44" s="41"/>
      <c r="F44" s="42" t="s">
        <v>155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3"/>
    </row>
    <row r="45" spans="1:19" x14ac:dyDescent="0.25">
      <c r="A45" s="6"/>
      <c r="B45" s="38">
        <v>43670</v>
      </c>
      <c r="C45" s="11" t="s">
        <v>194</v>
      </c>
      <c r="D45" s="11">
        <v>7</v>
      </c>
      <c r="E45" s="12" t="s">
        <v>78</v>
      </c>
      <c r="F45" s="12" t="s">
        <v>112</v>
      </c>
      <c r="G45" s="1">
        <f t="shared" ref="G45:G52" si="2">F45-E45</f>
        <v>3.4722222222222099E-3</v>
      </c>
      <c r="H45" s="45" t="s">
        <v>33</v>
      </c>
      <c r="I45" s="45" t="s">
        <v>33</v>
      </c>
      <c r="J45" s="45" t="s">
        <v>33</v>
      </c>
      <c r="K45" s="45" t="s">
        <v>33</v>
      </c>
      <c r="L45" s="46" t="s">
        <v>1</v>
      </c>
      <c r="M45" s="46" t="s">
        <v>1</v>
      </c>
      <c r="N45" s="45" t="s">
        <v>33</v>
      </c>
      <c r="O45" s="45" t="s">
        <v>33</v>
      </c>
      <c r="P45" s="45" t="s">
        <v>33</v>
      </c>
      <c r="Q45" s="46" t="s">
        <v>1</v>
      </c>
      <c r="R45" s="45" t="s">
        <v>33</v>
      </c>
      <c r="S45" s="45" t="s">
        <v>33</v>
      </c>
    </row>
    <row r="46" spans="1:19" x14ac:dyDescent="0.25">
      <c r="A46" s="6"/>
      <c r="B46" s="38">
        <v>43661</v>
      </c>
      <c r="C46" s="11" t="s">
        <v>194</v>
      </c>
      <c r="D46" s="11">
        <v>6</v>
      </c>
      <c r="E46" s="12" t="s">
        <v>181</v>
      </c>
      <c r="F46" s="12" t="s">
        <v>182</v>
      </c>
      <c r="G46" s="1">
        <f t="shared" si="2"/>
        <v>2.0833333333333315E-2</v>
      </c>
      <c r="H46" s="45" t="s">
        <v>33</v>
      </c>
      <c r="I46" s="45" t="s">
        <v>33</v>
      </c>
      <c r="J46" s="45" t="s">
        <v>33</v>
      </c>
      <c r="K46" s="45" t="s">
        <v>33</v>
      </c>
      <c r="L46" s="46" t="s">
        <v>1</v>
      </c>
      <c r="M46" s="46" t="s">
        <v>1</v>
      </c>
      <c r="N46" s="45" t="s">
        <v>33</v>
      </c>
      <c r="O46" s="45" t="s">
        <v>33</v>
      </c>
      <c r="P46" s="45" t="s">
        <v>33</v>
      </c>
      <c r="Q46" s="46" t="s">
        <v>1</v>
      </c>
      <c r="R46" s="45" t="s">
        <v>33</v>
      </c>
      <c r="S46" s="45" t="s">
        <v>33</v>
      </c>
    </row>
    <row r="47" spans="1:19" x14ac:dyDescent="0.25">
      <c r="A47" s="6"/>
      <c r="B47" s="38">
        <v>43656</v>
      </c>
      <c r="C47" s="11" t="s">
        <v>195</v>
      </c>
      <c r="D47" s="11">
        <v>1</v>
      </c>
      <c r="E47" s="12" t="s">
        <v>146</v>
      </c>
      <c r="F47" s="12" t="s">
        <v>183</v>
      </c>
      <c r="G47" s="1">
        <f t="shared" si="2"/>
        <v>1.388888888888884E-3</v>
      </c>
      <c r="H47" s="45" t="s">
        <v>33</v>
      </c>
      <c r="I47" s="46" t="s">
        <v>1</v>
      </c>
      <c r="J47" s="47" t="s">
        <v>1</v>
      </c>
      <c r="K47" s="45" t="s">
        <v>33</v>
      </c>
      <c r="L47" s="45" t="s">
        <v>33</v>
      </c>
      <c r="M47" s="45" t="s">
        <v>33</v>
      </c>
      <c r="N47" s="46" t="s">
        <v>1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x14ac:dyDescent="0.25">
      <c r="A48" s="6"/>
      <c r="B48" s="38">
        <v>43642</v>
      </c>
      <c r="C48" s="11" t="s">
        <v>194</v>
      </c>
      <c r="D48" s="11">
        <v>5</v>
      </c>
      <c r="E48" s="12" t="s">
        <v>158</v>
      </c>
      <c r="F48" s="12" t="s">
        <v>184</v>
      </c>
      <c r="G48" s="1">
        <f t="shared" si="2"/>
        <v>1.388888888888884E-2</v>
      </c>
      <c r="H48" s="45" t="s">
        <v>33</v>
      </c>
      <c r="I48" s="45" t="s">
        <v>33</v>
      </c>
      <c r="J48" s="45" t="s">
        <v>33</v>
      </c>
      <c r="K48" s="45" t="s">
        <v>33</v>
      </c>
      <c r="L48" s="46" t="s">
        <v>1</v>
      </c>
      <c r="M48" s="46" t="s">
        <v>1</v>
      </c>
      <c r="N48" s="45" t="s">
        <v>33</v>
      </c>
      <c r="O48" s="45" t="s">
        <v>33</v>
      </c>
      <c r="P48" s="45" t="s">
        <v>33</v>
      </c>
      <c r="Q48" s="46" t="s">
        <v>1</v>
      </c>
      <c r="R48" s="45" t="s">
        <v>33</v>
      </c>
      <c r="S48" s="45" t="s">
        <v>33</v>
      </c>
    </row>
    <row r="49" spans="1:19" x14ac:dyDescent="0.25">
      <c r="A49" s="6"/>
      <c r="B49" s="38">
        <v>43642</v>
      </c>
      <c r="C49" s="11" t="s">
        <v>194</v>
      </c>
      <c r="D49" s="11">
        <v>4</v>
      </c>
      <c r="E49" s="12" t="s">
        <v>66</v>
      </c>
      <c r="F49" s="12" t="s">
        <v>95</v>
      </c>
      <c r="G49" s="1">
        <f t="shared" si="2"/>
        <v>2.4305555555555469E-2</v>
      </c>
      <c r="H49" s="45" t="s">
        <v>33</v>
      </c>
      <c r="I49" s="45" t="s">
        <v>33</v>
      </c>
      <c r="J49" s="45" t="s">
        <v>33</v>
      </c>
      <c r="K49" s="45" t="s">
        <v>33</v>
      </c>
      <c r="L49" s="46" t="s">
        <v>1</v>
      </c>
      <c r="M49" s="46" t="s">
        <v>1</v>
      </c>
      <c r="N49" s="45" t="s">
        <v>33</v>
      </c>
      <c r="O49" s="45" t="s">
        <v>33</v>
      </c>
      <c r="P49" s="45" t="s">
        <v>33</v>
      </c>
      <c r="Q49" s="46" t="s">
        <v>1</v>
      </c>
      <c r="R49" s="45" t="s">
        <v>33</v>
      </c>
      <c r="S49" s="45" t="s">
        <v>33</v>
      </c>
    </row>
    <row r="50" spans="1:19" x14ac:dyDescent="0.25">
      <c r="A50" s="6"/>
      <c r="B50" s="38">
        <v>43642</v>
      </c>
      <c r="C50" s="11" t="s">
        <v>194</v>
      </c>
      <c r="D50" s="11">
        <v>3</v>
      </c>
      <c r="E50" s="12" t="s">
        <v>110</v>
      </c>
      <c r="F50" s="12" t="s">
        <v>180</v>
      </c>
      <c r="G50" s="1">
        <f t="shared" si="2"/>
        <v>2.430555555555558E-2</v>
      </c>
      <c r="H50" s="45" t="s">
        <v>33</v>
      </c>
      <c r="I50" s="45" t="s">
        <v>33</v>
      </c>
      <c r="J50" s="45" t="s">
        <v>33</v>
      </c>
      <c r="K50" s="45" t="s">
        <v>33</v>
      </c>
      <c r="L50" s="46" t="s">
        <v>1</v>
      </c>
      <c r="M50" s="46" t="s">
        <v>1</v>
      </c>
      <c r="N50" s="45" t="s">
        <v>33</v>
      </c>
      <c r="O50" s="45" t="s">
        <v>33</v>
      </c>
      <c r="P50" s="45" t="s">
        <v>33</v>
      </c>
      <c r="Q50" s="46" t="s">
        <v>1</v>
      </c>
      <c r="R50" s="45" t="s">
        <v>33</v>
      </c>
      <c r="S50" s="45" t="s">
        <v>33</v>
      </c>
    </row>
    <row r="51" spans="1:19" x14ac:dyDescent="0.25">
      <c r="A51" s="6"/>
      <c r="B51" s="38">
        <v>43641</v>
      </c>
      <c r="C51" s="11" t="s">
        <v>194</v>
      </c>
      <c r="D51" s="11">
        <v>2</v>
      </c>
      <c r="E51" s="12" t="s">
        <v>69</v>
      </c>
      <c r="F51" s="12" t="s">
        <v>185</v>
      </c>
      <c r="G51" s="1">
        <f t="shared" si="2"/>
        <v>2.9861111111111116E-2</v>
      </c>
      <c r="H51" s="45" t="s">
        <v>33</v>
      </c>
      <c r="I51" s="45" t="s">
        <v>33</v>
      </c>
      <c r="J51" s="45" t="s">
        <v>33</v>
      </c>
      <c r="K51" s="45" t="s">
        <v>33</v>
      </c>
      <c r="L51" s="46" t="s">
        <v>1</v>
      </c>
      <c r="M51" s="46" t="s">
        <v>1</v>
      </c>
      <c r="N51" s="45" t="s">
        <v>33</v>
      </c>
      <c r="O51" s="45" t="s">
        <v>33</v>
      </c>
      <c r="P51" s="45" t="s">
        <v>33</v>
      </c>
      <c r="Q51" s="46" t="s">
        <v>1</v>
      </c>
      <c r="R51" s="45" t="s">
        <v>33</v>
      </c>
      <c r="S51" s="45" t="s">
        <v>33</v>
      </c>
    </row>
    <row r="52" spans="1:19" x14ac:dyDescent="0.25">
      <c r="A52" s="6"/>
      <c r="B52" s="38">
        <v>43641</v>
      </c>
      <c r="C52" s="11" t="s">
        <v>194</v>
      </c>
      <c r="D52" s="11">
        <v>1</v>
      </c>
      <c r="E52" s="12" t="s">
        <v>172</v>
      </c>
      <c r="F52" s="12" t="s">
        <v>186</v>
      </c>
      <c r="G52" s="1">
        <f t="shared" si="2"/>
        <v>8.3333333333333592E-3</v>
      </c>
      <c r="H52" s="45" t="s">
        <v>33</v>
      </c>
      <c r="I52" s="45" t="s">
        <v>33</v>
      </c>
      <c r="J52" s="45" t="s">
        <v>33</v>
      </c>
      <c r="K52" s="45" t="s">
        <v>33</v>
      </c>
      <c r="L52" s="46" t="s">
        <v>1</v>
      </c>
      <c r="M52" s="46" t="s">
        <v>1</v>
      </c>
      <c r="N52" s="45" t="s">
        <v>33</v>
      </c>
      <c r="O52" s="45" t="s">
        <v>33</v>
      </c>
      <c r="P52" s="45" t="s">
        <v>33</v>
      </c>
      <c r="Q52" s="46" t="s">
        <v>1</v>
      </c>
      <c r="R52" s="45" t="s">
        <v>33</v>
      </c>
      <c r="S52" s="45" t="s">
        <v>33</v>
      </c>
    </row>
    <row r="53" spans="1:19" ht="21.75" x14ac:dyDescent="0.55000000000000004">
      <c r="A53" s="6"/>
      <c r="B53" s="40"/>
      <c r="C53" s="41"/>
      <c r="D53" s="41"/>
      <c r="E53" s="41"/>
      <c r="F53" s="42" t="s">
        <v>174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3"/>
    </row>
    <row r="54" spans="1:19" ht="214.5" customHeight="1" x14ac:dyDescent="0.25">
      <c r="A54" s="5"/>
      <c r="B54" s="60" t="s">
        <v>19</v>
      </c>
      <c r="C54" s="61" t="s">
        <v>188</v>
      </c>
      <c r="D54" s="4" t="s">
        <v>20</v>
      </c>
      <c r="E54" s="62" t="s">
        <v>21</v>
      </c>
      <c r="F54" s="62" t="s">
        <v>22</v>
      </c>
      <c r="G54" s="61" t="s">
        <v>23</v>
      </c>
      <c r="H54" s="63" t="s">
        <v>13</v>
      </c>
      <c r="I54" s="63" t="s">
        <v>18</v>
      </c>
      <c r="J54" s="63" t="s">
        <v>6</v>
      </c>
      <c r="K54" s="63" t="s">
        <v>31</v>
      </c>
      <c r="L54" s="63" t="s">
        <v>7</v>
      </c>
      <c r="M54" s="63" t="s">
        <v>9</v>
      </c>
      <c r="N54" s="63" t="s">
        <v>11</v>
      </c>
      <c r="O54" s="63" t="s">
        <v>12</v>
      </c>
      <c r="P54" s="63" t="s">
        <v>14</v>
      </c>
      <c r="Q54" s="63" t="s">
        <v>15</v>
      </c>
      <c r="R54" s="63" t="s">
        <v>16</v>
      </c>
      <c r="S54" s="63" t="s">
        <v>17</v>
      </c>
    </row>
    <row r="55" spans="1:19" ht="32.25" customHeight="1" x14ac:dyDescent="0.25">
      <c r="A55" s="5"/>
      <c r="B55" s="64" t="s">
        <v>24</v>
      </c>
      <c r="C55" s="15"/>
      <c r="D55" s="15">
        <f>COUNT(D2:D52)</f>
        <v>16</v>
      </c>
      <c r="E55" s="16"/>
      <c r="F55" s="17"/>
      <c r="G55" s="18">
        <f>SUM(G6:G52)</f>
        <v>0.2437499999999998</v>
      </c>
      <c r="H55" s="2">
        <v>3</v>
      </c>
      <c r="I55" s="2">
        <v>5</v>
      </c>
      <c r="J55" s="2">
        <v>13</v>
      </c>
      <c r="K55" s="2">
        <v>29</v>
      </c>
      <c r="L55" s="2">
        <v>30</v>
      </c>
      <c r="M55" s="2">
        <v>35</v>
      </c>
      <c r="N55" s="2">
        <v>45</v>
      </c>
      <c r="O55" s="2">
        <v>50</v>
      </c>
      <c r="P55" s="2">
        <v>68</v>
      </c>
      <c r="Q55" s="2">
        <v>78</v>
      </c>
      <c r="R55" s="2">
        <v>80</v>
      </c>
      <c r="S55" s="2">
        <v>81</v>
      </c>
    </row>
    <row r="56" spans="1:19" ht="21.75" x14ac:dyDescent="0.25">
      <c r="A56" s="5"/>
      <c r="B56" s="15">
        <f>COUNTIFS(C2:C53,"M19/AM-SUB/2019/01")</f>
        <v>7</v>
      </c>
      <c r="C56" s="85" t="s">
        <v>194</v>
      </c>
      <c r="D56" s="18">
        <f>SUMIFS(G2:G53,C2:C53,"*M19/AM-SUB/2019/01*")</f>
        <v>0.12499999999999989</v>
      </c>
      <c r="E56" s="65" t="s">
        <v>0</v>
      </c>
      <c r="F56" s="66"/>
      <c r="G56" s="67" t="s">
        <v>25</v>
      </c>
      <c r="H56" s="14">
        <f>COUNTIF(H6:H52,"S")</f>
        <v>0</v>
      </c>
      <c r="I56" s="14">
        <f t="shared" ref="I56:S56" si="3">COUNTIF(I6:I52,"S")</f>
        <v>0</v>
      </c>
      <c r="J56" s="14">
        <f t="shared" si="3"/>
        <v>0</v>
      </c>
      <c r="K56" s="14">
        <f t="shared" si="3"/>
        <v>0</v>
      </c>
      <c r="L56" s="14">
        <f t="shared" si="3"/>
        <v>0</v>
      </c>
      <c r="M56" s="14">
        <f t="shared" si="3"/>
        <v>0</v>
      </c>
      <c r="N56" s="14">
        <f t="shared" si="3"/>
        <v>0</v>
      </c>
      <c r="O56" s="14">
        <f t="shared" si="3"/>
        <v>0</v>
      </c>
      <c r="P56" s="14">
        <f t="shared" si="3"/>
        <v>0</v>
      </c>
      <c r="Q56" s="14">
        <f t="shared" si="3"/>
        <v>0</v>
      </c>
      <c r="R56" s="14">
        <f t="shared" si="3"/>
        <v>0</v>
      </c>
      <c r="S56" s="14">
        <f t="shared" si="3"/>
        <v>0</v>
      </c>
    </row>
    <row r="57" spans="1:19" ht="21.75" x14ac:dyDescent="0.25">
      <c r="A57" s="5"/>
      <c r="B57" s="15">
        <f>COUNTIFS(C2:C53,"M19/AM-SUB/2019/02")</f>
        <v>1</v>
      </c>
      <c r="C57" s="85" t="s">
        <v>196</v>
      </c>
      <c r="D57" s="18">
        <f>SUMIFS(G2:G53,C2:C53,"*M19/AM-SUB/2019/02*")</f>
        <v>1.388888888888884E-3</v>
      </c>
      <c r="E57" s="65" t="s">
        <v>2</v>
      </c>
      <c r="F57" s="66"/>
      <c r="G57" s="67" t="s">
        <v>26</v>
      </c>
      <c r="H57" s="14">
        <f>COUNTIF(H6:H52,"L")</f>
        <v>0</v>
      </c>
      <c r="I57" s="14">
        <f t="shared" ref="I57:S57" si="4">COUNTIF(I6:I52,"L")</f>
        <v>0</v>
      </c>
      <c r="J57" s="14">
        <f t="shared" si="4"/>
        <v>0</v>
      </c>
      <c r="K57" s="14">
        <f t="shared" si="4"/>
        <v>0</v>
      </c>
      <c r="L57" s="14">
        <f t="shared" si="4"/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 t="shared" si="4"/>
        <v>0</v>
      </c>
      <c r="Q57" s="14">
        <f t="shared" si="4"/>
        <v>0</v>
      </c>
      <c r="R57" s="14">
        <f t="shared" si="4"/>
        <v>0</v>
      </c>
      <c r="S57" s="14">
        <f t="shared" si="4"/>
        <v>0</v>
      </c>
    </row>
    <row r="58" spans="1:19" ht="21.75" x14ac:dyDescent="0.25">
      <c r="A58" s="5"/>
      <c r="B58" s="15">
        <f>COUNTIFS(C2:C53,"M19/AM-SUB/2020/01")</f>
        <v>3</v>
      </c>
      <c r="C58" s="85" t="s">
        <v>193</v>
      </c>
      <c r="D58" s="18">
        <f>SUMIFS(G2:G53,C2:C53,"*M19/AM-SUB/2020/01*")</f>
        <v>5.2083333333333259E-2</v>
      </c>
      <c r="E58" s="65" t="s">
        <v>3</v>
      </c>
      <c r="F58" s="66"/>
      <c r="G58" s="67" t="s">
        <v>4</v>
      </c>
      <c r="H58" s="14">
        <f>COUNTIF(H6:H52,"O")</f>
        <v>0</v>
      </c>
      <c r="I58" s="14">
        <f t="shared" ref="I58:S58" si="5">COUNTIF(I6:I52,"O")</f>
        <v>0</v>
      </c>
      <c r="J58" s="14">
        <f t="shared" si="5"/>
        <v>0</v>
      </c>
      <c r="K58" s="14">
        <f t="shared" si="5"/>
        <v>0</v>
      </c>
      <c r="L58" s="14">
        <f t="shared" si="5"/>
        <v>0</v>
      </c>
      <c r="M58" s="14">
        <f t="shared" si="5"/>
        <v>0</v>
      </c>
      <c r="N58" s="14">
        <f t="shared" si="5"/>
        <v>0</v>
      </c>
      <c r="O58" s="14">
        <f t="shared" si="5"/>
        <v>0</v>
      </c>
      <c r="P58" s="14">
        <f t="shared" si="5"/>
        <v>0</v>
      </c>
      <c r="Q58" s="14">
        <f t="shared" si="5"/>
        <v>0</v>
      </c>
      <c r="R58" s="14">
        <f t="shared" si="5"/>
        <v>0</v>
      </c>
      <c r="S58" s="14">
        <f t="shared" si="5"/>
        <v>0</v>
      </c>
    </row>
    <row r="59" spans="1:19" ht="21.75" customHeight="1" x14ac:dyDescent="0.25">
      <c r="A59" s="5"/>
      <c r="B59" s="15">
        <f>COUNTIFS(C2:C53,"M19/AM-SUB/2022/01")</f>
        <v>4</v>
      </c>
      <c r="C59" s="85" t="s">
        <v>191</v>
      </c>
      <c r="D59" s="18">
        <f>SUMIFS(G2:G53,C2:C53,"*M19/AM-SUB/2022/01*")</f>
        <v>5.8333333333333348E-2</v>
      </c>
      <c r="E59" s="65" t="s">
        <v>29</v>
      </c>
      <c r="F59" s="66"/>
      <c r="G59" s="68" t="s">
        <v>27</v>
      </c>
      <c r="H59" s="14">
        <f>COUNTIF(H6:H52,"@")</f>
        <v>0</v>
      </c>
      <c r="I59" s="14">
        <f t="shared" ref="I59:S59" si="6">COUNTIF(I6:I52,"@")</f>
        <v>0</v>
      </c>
      <c r="J59" s="14">
        <f t="shared" si="6"/>
        <v>0</v>
      </c>
      <c r="K59" s="14">
        <f t="shared" si="6"/>
        <v>0</v>
      </c>
      <c r="L59" s="14">
        <f t="shared" si="6"/>
        <v>0</v>
      </c>
      <c r="M59" s="14">
        <f t="shared" si="6"/>
        <v>0</v>
      </c>
      <c r="N59" s="14">
        <f t="shared" si="6"/>
        <v>0</v>
      </c>
      <c r="O59" s="14">
        <f t="shared" si="6"/>
        <v>0</v>
      </c>
      <c r="P59" s="14">
        <f t="shared" si="6"/>
        <v>0</v>
      </c>
      <c r="Q59" s="14">
        <f t="shared" si="6"/>
        <v>0</v>
      </c>
      <c r="R59" s="14">
        <f t="shared" si="6"/>
        <v>0</v>
      </c>
      <c r="S59" s="14">
        <f t="shared" si="6"/>
        <v>0</v>
      </c>
    </row>
    <row r="60" spans="1:19" ht="21.75" customHeight="1" x14ac:dyDescent="0.25">
      <c r="A60" s="5"/>
      <c r="B60" s="15">
        <f>COUNTIFS(C2:C53,"M19/AM-SUB/2022/02")</f>
        <v>1</v>
      </c>
      <c r="C60" s="85" t="s">
        <v>192</v>
      </c>
      <c r="D60" s="18">
        <f>SUMIFS(G2:G53,C2:C53,"*M19/AM-SUB/2022/02*")</f>
        <v>6.9444444444444198E-3</v>
      </c>
      <c r="E60" s="69" t="s">
        <v>28</v>
      </c>
      <c r="F60" s="66"/>
      <c r="G60" s="68" t="s">
        <v>38</v>
      </c>
      <c r="H60" s="14">
        <f>COUNTIF(H6:H52,"-")</f>
        <v>0</v>
      </c>
      <c r="I60" s="14">
        <f t="shared" ref="I60:S60" si="7">COUNTIF(I6:I52,"-")</f>
        <v>0</v>
      </c>
      <c r="J60" s="14">
        <f t="shared" si="7"/>
        <v>0</v>
      </c>
      <c r="K60" s="14">
        <f t="shared" si="7"/>
        <v>0</v>
      </c>
      <c r="L60" s="14">
        <f t="shared" si="7"/>
        <v>0</v>
      </c>
      <c r="M60" s="14">
        <f t="shared" si="7"/>
        <v>0</v>
      </c>
      <c r="N60" s="14">
        <f t="shared" si="7"/>
        <v>0</v>
      </c>
      <c r="O60" s="14">
        <f t="shared" si="7"/>
        <v>0</v>
      </c>
      <c r="P60" s="14">
        <f t="shared" si="7"/>
        <v>0</v>
      </c>
      <c r="Q60" s="14">
        <f t="shared" si="7"/>
        <v>0</v>
      </c>
      <c r="R60" s="14">
        <f t="shared" si="7"/>
        <v>0</v>
      </c>
      <c r="S60" s="14">
        <f t="shared" si="7"/>
        <v>0</v>
      </c>
    </row>
    <row r="61" spans="1:19" ht="21.75" customHeight="1" x14ac:dyDescent="0.25">
      <c r="A61" s="5"/>
      <c r="B61" s="15"/>
      <c r="C61" s="70"/>
      <c r="D61" s="18"/>
      <c r="E61" s="65" t="s">
        <v>35</v>
      </c>
      <c r="F61" s="66"/>
      <c r="G61" s="68" t="s">
        <v>39</v>
      </c>
      <c r="H61" s="2">
        <f>COUNTIF(H6:H52,"©")</f>
        <v>0</v>
      </c>
      <c r="I61" s="2">
        <f t="shared" ref="I61:S61" si="8">COUNTIF(I6:I52,"©")</f>
        <v>0</v>
      </c>
      <c r="J61" s="2">
        <f t="shared" si="8"/>
        <v>0</v>
      </c>
      <c r="K61" s="2">
        <f t="shared" si="8"/>
        <v>0</v>
      </c>
      <c r="L61" s="2">
        <f t="shared" si="8"/>
        <v>0</v>
      </c>
      <c r="M61" s="2">
        <f t="shared" si="8"/>
        <v>0</v>
      </c>
      <c r="N61" s="2">
        <f t="shared" si="8"/>
        <v>0</v>
      </c>
      <c r="O61" s="2">
        <f t="shared" si="8"/>
        <v>0</v>
      </c>
      <c r="P61" s="2">
        <f t="shared" si="8"/>
        <v>0</v>
      </c>
      <c r="Q61" s="2">
        <f t="shared" si="8"/>
        <v>0</v>
      </c>
      <c r="R61" s="2">
        <f t="shared" si="8"/>
        <v>0</v>
      </c>
      <c r="S61" s="2">
        <f t="shared" si="8"/>
        <v>0</v>
      </c>
    </row>
    <row r="62" spans="1:19" ht="21.75" customHeight="1" x14ac:dyDescent="0.25">
      <c r="A62" s="5"/>
      <c r="B62" s="15"/>
      <c r="C62" s="70"/>
      <c r="D62" s="18"/>
      <c r="E62" s="71" t="s">
        <v>1</v>
      </c>
      <c r="F62" s="66"/>
      <c r="G62" s="68" t="s">
        <v>40</v>
      </c>
      <c r="H62" s="2">
        <f>COUNTIF(H6:H52,"P")</f>
        <v>0</v>
      </c>
      <c r="I62" s="2">
        <f t="shared" ref="I62:S62" si="9">COUNTIF(I6:I52,"P")</f>
        <v>2</v>
      </c>
      <c r="J62" s="2">
        <f t="shared" si="9"/>
        <v>8</v>
      </c>
      <c r="K62" s="2">
        <f t="shared" si="9"/>
        <v>4</v>
      </c>
      <c r="L62" s="2">
        <f t="shared" si="9"/>
        <v>14</v>
      </c>
      <c r="M62" s="2">
        <f t="shared" si="9"/>
        <v>7</v>
      </c>
      <c r="N62" s="2">
        <f t="shared" si="9"/>
        <v>2</v>
      </c>
      <c r="O62" s="2">
        <f t="shared" si="9"/>
        <v>4</v>
      </c>
      <c r="P62" s="2">
        <f t="shared" si="9"/>
        <v>0</v>
      </c>
      <c r="Q62" s="2">
        <f t="shared" si="9"/>
        <v>7</v>
      </c>
      <c r="R62" s="2">
        <f t="shared" si="9"/>
        <v>0</v>
      </c>
      <c r="S62" s="2">
        <f t="shared" si="9"/>
        <v>0</v>
      </c>
    </row>
    <row r="63" spans="1:19" ht="21.75" customHeight="1" x14ac:dyDescent="0.25">
      <c r="A63" s="5"/>
      <c r="B63" s="15"/>
      <c r="C63" s="70"/>
      <c r="D63" s="18"/>
      <c r="E63" s="65" t="s">
        <v>30</v>
      </c>
      <c r="F63" s="66"/>
      <c r="G63" s="68" t="s">
        <v>41</v>
      </c>
      <c r="H63" s="2">
        <f>COUNTIF(H6:H52,"R")</f>
        <v>0</v>
      </c>
      <c r="I63" s="2">
        <f t="shared" ref="I63:S63" si="10">COUNTIF(I6:I52,"R")</f>
        <v>0</v>
      </c>
      <c r="J63" s="2">
        <f t="shared" si="10"/>
        <v>0</v>
      </c>
      <c r="K63" s="2">
        <f t="shared" si="10"/>
        <v>0</v>
      </c>
      <c r="L63" s="2">
        <f t="shared" si="10"/>
        <v>0</v>
      </c>
      <c r="M63" s="2">
        <f t="shared" si="10"/>
        <v>0</v>
      </c>
      <c r="N63" s="2">
        <f t="shared" si="10"/>
        <v>0</v>
      </c>
      <c r="O63" s="2">
        <f t="shared" si="10"/>
        <v>0</v>
      </c>
      <c r="P63" s="2">
        <f t="shared" si="10"/>
        <v>0</v>
      </c>
      <c r="Q63" s="2">
        <f t="shared" si="10"/>
        <v>0</v>
      </c>
      <c r="R63" s="2">
        <f t="shared" si="10"/>
        <v>0</v>
      </c>
      <c r="S63" s="2">
        <f t="shared" si="10"/>
        <v>0</v>
      </c>
    </row>
    <row r="64" spans="1:19" ht="21.75" customHeight="1" x14ac:dyDescent="0.25">
      <c r="A64" s="5"/>
      <c r="B64" s="15"/>
      <c r="C64" s="70"/>
      <c r="D64" s="18"/>
      <c r="E64" s="65" t="s">
        <v>33</v>
      </c>
      <c r="F64" s="66"/>
      <c r="G64" s="68" t="s">
        <v>34</v>
      </c>
      <c r="H64" s="2">
        <f>COUNTIF(H6:H52,"N")</f>
        <v>16</v>
      </c>
      <c r="I64" s="2">
        <f t="shared" ref="I64:S64" si="11">COUNTIF(I6:I52,"N")</f>
        <v>14</v>
      </c>
      <c r="J64" s="2">
        <f t="shared" si="11"/>
        <v>8</v>
      </c>
      <c r="K64" s="2">
        <f t="shared" si="11"/>
        <v>12</v>
      </c>
      <c r="L64" s="2">
        <f t="shared" si="11"/>
        <v>2</v>
      </c>
      <c r="M64" s="2">
        <f t="shared" si="11"/>
        <v>9</v>
      </c>
      <c r="N64" s="2">
        <f t="shared" si="11"/>
        <v>14</v>
      </c>
      <c r="O64" s="2">
        <f t="shared" si="11"/>
        <v>12</v>
      </c>
      <c r="P64" s="2">
        <f t="shared" si="11"/>
        <v>16</v>
      </c>
      <c r="Q64" s="2">
        <f t="shared" si="11"/>
        <v>9</v>
      </c>
      <c r="R64" s="2">
        <f t="shared" si="11"/>
        <v>16</v>
      </c>
      <c r="S64" s="2">
        <f t="shared" si="11"/>
        <v>16</v>
      </c>
    </row>
    <row r="65" spans="1:19" ht="21.75" customHeight="1" x14ac:dyDescent="0.25">
      <c r="A65" s="5"/>
      <c r="B65" s="15"/>
      <c r="C65" s="70"/>
      <c r="D65" s="18"/>
      <c r="E65" s="65" t="s">
        <v>42</v>
      </c>
      <c r="F65" s="66"/>
      <c r="G65" s="68" t="s">
        <v>43</v>
      </c>
      <c r="H65" s="2">
        <f>COUNTIF(H6:H52,"M")</f>
        <v>0</v>
      </c>
      <c r="I65" s="2">
        <f t="shared" ref="I65:S65" si="12">COUNTIF(I6:I52,"M")</f>
        <v>0</v>
      </c>
      <c r="J65" s="2">
        <f t="shared" si="12"/>
        <v>0</v>
      </c>
      <c r="K65" s="2">
        <f t="shared" si="12"/>
        <v>0</v>
      </c>
      <c r="L65" s="2">
        <f t="shared" si="12"/>
        <v>0</v>
      </c>
      <c r="M65" s="2">
        <f t="shared" si="12"/>
        <v>0</v>
      </c>
      <c r="N65" s="2">
        <f t="shared" si="12"/>
        <v>0</v>
      </c>
      <c r="O65" s="2">
        <f t="shared" si="12"/>
        <v>0</v>
      </c>
      <c r="P65" s="2">
        <f t="shared" si="12"/>
        <v>0</v>
      </c>
      <c r="Q65" s="2">
        <f t="shared" si="12"/>
        <v>0</v>
      </c>
      <c r="R65" s="2">
        <f t="shared" si="12"/>
        <v>0</v>
      </c>
      <c r="S65" s="2">
        <f t="shared" si="12"/>
        <v>0</v>
      </c>
    </row>
    <row r="66" spans="1:19" ht="21.75" customHeight="1" x14ac:dyDescent="0.25">
      <c r="A66" s="5"/>
      <c r="B66" s="15"/>
      <c r="C66" s="66"/>
      <c r="D66" s="18"/>
      <c r="E66" s="65" t="s">
        <v>36</v>
      </c>
      <c r="F66" s="66"/>
      <c r="G66" s="68" t="s">
        <v>49</v>
      </c>
      <c r="H66" s="2">
        <f>COUNTIF(H6:H52,"N")+COUNTIF(H6:H52,"©")</f>
        <v>16</v>
      </c>
      <c r="I66" s="2">
        <f t="shared" ref="I66:S66" si="13">COUNTIF(I6:I52,"N")+COUNTIF(I6:I52,"©")</f>
        <v>14</v>
      </c>
      <c r="J66" s="2">
        <f t="shared" si="13"/>
        <v>8</v>
      </c>
      <c r="K66" s="2">
        <f t="shared" si="13"/>
        <v>12</v>
      </c>
      <c r="L66" s="2">
        <f t="shared" si="13"/>
        <v>2</v>
      </c>
      <c r="M66" s="2">
        <f t="shared" si="13"/>
        <v>9</v>
      </c>
      <c r="N66" s="2">
        <f t="shared" si="13"/>
        <v>14</v>
      </c>
      <c r="O66" s="2">
        <f t="shared" si="13"/>
        <v>12</v>
      </c>
      <c r="P66" s="2">
        <f t="shared" si="13"/>
        <v>16</v>
      </c>
      <c r="Q66" s="2">
        <f t="shared" si="13"/>
        <v>9</v>
      </c>
      <c r="R66" s="2">
        <f t="shared" si="13"/>
        <v>16</v>
      </c>
      <c r="S66" s="2">
        <f t="shared" si="13"/>
        <v>16</v>
      </c>
    </row>
    <row r="67" spans="1:19" ht="31.5" customHeight="1" x14ac:dyDescent="0.25">
      <c r="A67" s="5"/>
      <c r="B67" s="15"/>
      <c r="C67" s="66"/>
      <c r="D67" s="18"/>
      <c r="E67" s="72" t="s">
        <v>45</v>
      </c>
      <c r="F67" s="66"/>
      <c r="G67" s="68" t="s">
        <v>44</v>
      </c>
      <c r="H67" s="2">
        <f>COUNTIF(H6:H52,"O")+COUNTIF(H6:H52,"@")+COUNTIF(H6:H52,"P")+COUNTIF(H6:H52,"R")+COUNTIF(H6:H52,"S")+COUNTIF(H6:H52,"L")+COUNTIF(H6:H52,"-")+COUNTIF(H6:H52,"M")</f>
        <v>0</v>
      </c>
      <c r="I67" s="2">
        <f t="shared" ref="I67:S67" si="14">COUNTIF(I6:I52,"O")+COUNTIF(I6:I52,"@")+COUNTIF(I6:I52,"P")+COUNTIF(I6:I52,"R")+COUNTIF(I6:I52,"S")+COUNTIF(I6:I52,"L")+COUNTIF(I6:I52,"-")+COUNTIF(I6:I52,"M")</f>
        <v>2</v>
      </c>
      <c r="J67" s="2">
        <f t="shared" si="14"/>
        <v>8</v>
      </c>
      <c r="K67" s="2">
        <f t="shared" si="14"/>
        <v>4</v>
      </c>
      <c r="L67" s="2">
        <f t="shared" si="14"/>
        <v>14</v>
      </c>
      <c r="M67" s="2">
        <f t="shared" si="14"/>
        <v>7</v>
      </c>
      <c r="N67" s="2">
        <f t="shared" si="14"/>
        <v>2</v>
      </c>
      <c r="O67" s="2">
        <f t="shared" si="14"/>
        <v>4</v>
      </c>
      <c r="P67" s="2">
        <f t="shared" si="14"/>
        <v>0</v>
      </c>
      <c r="Q67" s="2">
        <f t="shared" si="14"/>
        <v>7</v>
      </c>
      <c r="R67" s="2">
        <f t="shared" si="14"/>
        <v>0</v>
      </c>
      <c r="S67" s="2">
        <f t="shared" si="14"/>
        <v>0</v>
      </c>
    </row>
    <row r="68" spans="1:19" ht="21.75" customHeight="1" x14ac:dyDescent="0.25">
      <c r="A68" s="5"/>
      <c r="B68" s="15"/>
      <c r="C68" s="66"/>
      <c r="D68" s="18"/>
      <c r="E68" s="72" t="s">
        <v>37</v>
      </c>
      <c r="F68" s="66"/>
      <c r="G68" s="68" t="s">
        <v>46</v>
      </c>
      <c r="H68" s="2">
        <f>COUNTIF(H6:H52,"O")+COUNTIF(H6:H52,"@")+COUNTIF(H6:H52,"P")+COUNTIF(H6:H52,"R")</f>
        <v>0</v>
      </c>
      <c r="I68" s="2">
        <f t="shared" ref="I68:S68" si="15">COUNTIF(I6:I52,"O")+COUNTIF(I6:I52,"@")+COUNTIF(I6:I52,"P")+COUNTIF(I6:I52,"R")</f>
        <v>2</v>
      </c>
      <c r="J68" s="2">
        <f t="shared" si="15"/>
        <v>8</v>
      </c>
      <c r="K68" s="2">
        <f t="shared" si="15"/>
        <v>4</v>
      </c>
      <c r="L68" s="2">
        <f t="shared" si="15"/>
        <v>14</v>
      </c>
      <c r="M68" s="2">
        <f t="shared" si="15"/>
        <v>7</v>
      </c>
      <c r="N68" s="2">
        <f t="shared" si="15"/>
        <v>2</v>
      </c>
      <c r="O68" s="2">
        <f t="shared" si="15"/>
        <v>4</v>
      </c>
      <c r="P68" s="2">
        <f t="shared" si="15"/>
        <v>0</v>
      </c>
      <c r="Q68" s="2">
        <f t="shared" si="15"/>
        <v>7</v>
      </c>
      <c r="R68" s="2">
        <f t="shared" si="15"/>
        <v>0</v>
      </c>
      <c r="S68" s="2">
        <f t="shared" si="15"/>
        <v>0</v>
      </c>
    </row>
    <row r="69" spans="1:19" ht="21.75" x14ac:dyDescent="0.25">
      <c r="A69" s="5"/>
      <c r="B69" s="15"/>
      <c r="C69" s="70"/>
      <c r="D69" s="18"/>
      <c r="E69" s="72" t="s">
        <v>47</v>
      </c>
      <c r="F69" s="66"/>
      <c r="G69" s="68" t="s">
        <v>48</v>
      </c>
      <c r="H69" s="2">
        <f>COUNTIF(H6:H52,"S")+COUNTIF(H6:H52,"L")+COUNTIF(H6:H52,"-")+COUNTIF(H6:H52,"M")</f>
        <v>0</v>
      </c>
      <c r="I69" s="2">
        <f t="shared" ref="I69:S69" si="16">COUNTIF(I6:I52,"S")+COUNTIF(I6:I52,"L")+COUNTIF(I6:I52,"-")+COUNTIF(I6:I52,"M")</f>
        <v>0</v>
      </c>
      <c r="J69" s="2">
        <f t="shared" si="16"/>
        <v>0</v>
      </c>
      <c r="K69" s="2">
        <f t="shared" si="16"/>
        <v>0</v>
      </c>
      <c r="L69" s="2">
        <f t="shared" si="16"/>
        <v>0</v>
      </c>
      <c r="M69" s="2">
        <f t="shared" si="16"/>
        <v>0</v>
      </c>
      <c r="N69" s="2">
        <f t="shared" si="16"/>
        <v>0</v>
      </c>
      <c r="O69" s="2">
        <f t="shared" si="16"/>
        <v>0</v>
      </c>
      <c r="P69" s="2">
        <f t="shared" si="16"/>
        <v>0</v>
      </c>
      <c r="Q69" s="2">
        <f t="shared" si="16"/>
        <v>0</v>
      </c>
      <c r="R69" s="2">
        <f t="shared" si="16"/>
        <v>0</v>
      </c>
      <c r="S69" s="2">
        <f t="shared" si="16"/>
        <v>0</v>
      </c>
    </row>
    <row r="70" spans="1:19" x14ac:dyDescent="0.25">
      <c r="A70" s="5"/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5"/>
    </row>
    <row r="71" spans="1:19" ht="21.75" x14ac:dyDescent="0.55000000000000004">
      <c r="A71" s="5"/>
      <c r="B71" s="82"/>
      <c r="C71" s="79"/>
      <c r="D71" s="5"/>
      <c r="E71" s="5"/>
      <c r="F71" s="5"/>
      <c r="G71" s="5"/>
      <c r="H71" s="5"/>
      <c r="I71" s="5"/>
      <c r="J71" s="5"/>
      <c r="K71" s="5"/>
      <c r="L71" s="5"/>
      <c r="M71" s="5"/>
      <c r="N71" s="80" t="s">
        <v>175</v>
      </c>
      <c r="O71" s="81" t="s">
        <v>28</v>
      </c>
      <c r="P71" s="5"/>
      <c r="Q71" s="83" t="s">
        <v>194</v>
      </c>
      <c r="R71" s="5"/>
      <c r="S71" s="28"/>
    </row>
    <row r="72" spans="1:19" x14ac:dyDescent="0.25">
      <c r="A72" s="5"/>
      <c r="B72" s="76"/>
      <c r="C72" s="7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</row>
    <row r="73" spans="1:19" ht="21.75" x14ac:dyDescent="0.55000000000000004">
      <c r="A73" s="5"/>
      <c r="B73" s="82"/>
      <c r="C73" s="79"/>
      <c r="D73" s="5"/>
      <c r="E73" s="5"/>
      <c r="F73" s="5"/>
      <c r="G73" s="5"/>
      <c r="H73" s="5"/>
      <c r="I73" s="5"/>
      <c r="J73" s="5"/>
      <c r="K73" s="5"/>
      <c r="L73" s="5"/>
      <c r="M73" s="5"/>
      <c r="N73" s="80" t="s">
        <v>176</v>
      </c>
      <c r="O73" s="81" t="s">
        <v>28</v>
      </c>
      <c r="P73" s="5"/>
      <c r="Q73" s="83" t="s">
        <v>196</v>
      </c>
      <c r="R73" s="5"/>
      <c r="S73" s="28"/>
    </row>
    <row r="74" spans="1:19" x14ac:dyDescent="0.25">
      <c r="A74" s="5"/>
      <c r="B74" s="82"/>
      <c r="C74" s="7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28"/>
    </row>
    <row r="75" spans="1:19" ht="21.75" x14ac:dyDescent="0.55000000000000004">
      <c r="A75" s="5"/>
      <c r="B75" s="82"/>
      <c r="C75" s="79"/>
      <c r="D75" s="5"/>
      <c r="E75" s="5"/>
      <c r="F75" s="5"/>
      <c r="G75" s="5"/>
      <c r="H75" s="5"/>
      <c r="I75" s="5"/>
      <c r="J75" s="5"/>
      <c r="K75" s="5"/>
      <c r="L75" s="5"/>
      <c r="M75" s="5"/>
      <c r="N75" s="80" t="s">
        <v>177</v>
      </c>
      <c r="O75" s="81" t="s">
        <v>28</v>
      </c>
      <c r="P75" s="5"/>
      <c r="Q75" s="83" t="s">
        <v>193</v>
      </c>
      <c r="R75" s="5"/>
      <c r="S75" s="28"/>
    </row>
    <row r="76" spans="1:19" x14ac:dyDescent="0.25">
      <c r="A76" s="5"/>
      <c r="B76" s="82"/>
      <c r="C76" s="7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28"/>
    </row>
    <row r="77" spans="1:19" ht="21.75" x14ac:dyDescent="0.55000000000000004">
      <c r="A77" s="5"/>
      <c r="B77" s="82"/>
      <c r="C77" s="79"/>
      <c r="D77" s="5"/>
      <c r="E77" s="5"/>
      <c r="F77" s="5"/>
      <c r="G77" s="5"/>
      <c r="H77" s="5"/>
      <c r="I77" s="5"/>
      <c r="J77" s="5"/>
      <c r="K77" s="5"/>
      <c r="L77" s="5"/>
      <c r="M77" s="5"/>
      <c r="N77" s="84" t="s">
        <v>189</v>
      </c>
      <c r="O77" s="81" t="s">
        <v>28</v>
      </c>
      <c r="P77" s="5"/>
      <c r="Q77" s="83" t="s">
        <v>191</v>
      </c>
      <c r="R77" s="5"/>
      <c r="S77" s="28"/>
    </row>
    <row r="78" spans="1:19" x14ac:dyDescent="0.25">
      <c r="A78" s="5"/>
      <c r="B78" s="82"/>
      <c r="C78" s="7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28"/>
    </row>
    <row r="79" spans="1:19" ht="21.75" x14ac:dyDescent="0.55000000000000004">
      <c r="A79" s="5"/>
      <c r="B79" s="82"/>
      <c r="C79" s="79"/>
      <c r="D79" s="5"/>
      <c r="E79" s="5"/>
      <c r="F79" s="5"/>
      <c r="G79" s="5"/>
      <c r="H79" s="5"/>
      <c r="I79" s="5"/>
      <c r="J79" s="5"/>
      <c r="K79" s="5"/>
      <c r="L79" s="5"/>
      <c r="M79" s="5"/>
      <c r="N79" s="84" t="s">
        <v>190</v>
      </c>
      <c r="O79" s="81" t="s">
        <v>28</v>
      </c>
      <c r="P79" s="5"/>
      <c r="Q79" s="83" t="s">
        <v>192</v>
      </c>
      <c r="R79" s="5"/>
      <c r="S79" s="28"/>
    </row>
    <row r="80" spans="1:19" x14ac:dyDescent="0.25">
      <c r="A80" s="5"/>
      <c r="B80" s="7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28"/>
    </row>
    <row r="81" spans="1:19" x14ac:dyDescent="0.25">
      <c r="A81" s="5"/>
      <c r="B81" s="77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</row>
  </sheetData>
  <printOptions horizontalCentered="1"/>
  <pageMargins left="0.7" right="0.7" top="0.75" bottom="0.75" header="0.3" footer="0.3"/>
  <pageSetup scale="4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Majlis-AM</vt:lpstr>
      <vt:lpstr>19th Majlis - AM Sub</vt:lpstr>
      <vt:lpstr>'19th Majlis - AM Sub'!Print_Area</vt:lpstr>
      <vt:lpstr>'19th Majlis-AM'!Print_Area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Asma Saleem</cp:lastModifiedBy>
  <cp:lastPrinted>2024-05-14T08:45:05Z</cp:lastPrinted>
  <dcterms:created xsi:type="dcterms:W3CDTF">2011-08-11T12:35:24Z</dcterms:created>
  <dcterms:modified xsi:type="dcterms:W3CDTF">2024-05-14T10:23:03Z</dcterms:modified>
</cp:coreProperties>
</file>